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G:\B\B4\B4 Common Area\Call coordination and evaluation 2021-2027\CEF2 CBRENEW\CEF-E-2024-CBRENEW-LIST\templates\"/>
    </mc:Choice>
  </mc:AlternateContent>
  <xr:revisionPtr revIDLastSave="0" documentId="13_ncr:1_{9F1D556F-3E1F-4300-AD66-CE8C502E7EF6}" xr6:coauthVersionLast="47" xr6:coauthVersionMax="47" xr10:uidLastSave="{00000000-0000-0000-0000-000000000000}"/>
  <workbookProtection workbookAlgorithmName="SHA-512" workbookHashValue="73L5OQjh/3qOsZf93Z3yP7QtfITO4Q4VdtPRLHqLOBBp6Uf0WxutImIeRnI+OHATXvCWpiH01Tf39f/MfUmGgg==" workbookSaltValue="9os0iS+ADixUNe7X8rFX7A==" workbookSpinCount="100000" lockStructure="1"/>
  <bookViews>
    <workbookView xWindow="-28920" yWindow="-120" windowWidth="29040" windowHeight="15840" tabRatio="825" xr2:uid="{00000000-000D-0000-FFFF-FFFF00000000}"/>
  </bookViews>
  <sheets>
    <sheet name="Cover" sheetId="41" r:id="rId1"/>
    <sheet name="Out_Dashboard" sheetId="47" r:id="rId2"/>
    <sheet name="Calculation of CBA input" sheetId="52" r:id="rId3"/>
    <sheet name="In_General" sheetId="37" r:id="rId4"/>
    <sheet name="In_Data" sheetId="43" r:id="rId5"/>
    <sheet name="Check &amp; control_CBA" sheetId="54" r:id="rId6"/>
    <sheet name="calc_CBA" sheetId="45" r:id="rId7"/>
    <sheet name="calc_output" sheetId="50" r:id="rId8"/>
    <sheet name="calc_incheck" sheetId="51" r:id="rId9"/>
    <sheet name="calc_identifiers" sheetId="49" r:id="rId10"/>
    <sheet name="calc_CBA_disc" sheetId="44" r:id="rId11"/>
  </sheets>
  <externalReferences>
    <externalReference r:id="rId12"/>
    <externalReference r:id="rId13"/>
  </externalReferences>
  <definedNames>
    <definedName name="__123Graph_A" hidden="1">'[1]All road-work file'!#REF!</definedName>
    <definedName name="__123Graph_X" hidden="1">'[1]All road-work file'!#REF!</definedName>
    <definedName name="_Fill" hidden="1">[2]IWWABST!#REF!</definedName>
    <definedName name="_xlnm._FilterDatabase" localSheetId="5" hidden="1">'Check &amp; control_CBA'!$B$38:$G$85</definedName>
    <definedName name="_Key1" hidden="1">#REF!</definedName>
    <definedName name="_Key2" hidden="1">#REF!</definedName>
    <definedName name="_MatMult_A" hidden="1">#REF!</definedName>
    <definedName name="_MatMult_AxB" hidden="1">#REF!</definedName>
    <definedName name="_MatMult_B" hidden="1">#REF!</definedName>
    <definedName name="_Order1" hidden="1">255</definedName>
    <definedName name="_Order2" hidden="1">255</definedName>
    <definedName name="_Regression_Int" hidden="1">1</definedName>
    <definedName name="_Sort" hidden="1">#REF!</definedName>
    <definedName name="CAPEXdisc_Data">calc_CBA_disc!$E$7:$E$10</definedName>
    <definedName name="CAPEXdisc_UC">calc_CBA_disc!$E$6:$E$6</definedName>
    <definedName name="CAPEXdisc_UR">calc_CBA_disc!$B$7:$B$10</definedName>
    <definedName name="CAPEXInput_Data">In_Data!$E$47:$E$50</definedName>
    <definedName name="CAPEXInput_UC">In_Data!$E$45:$E$45</definedName>
    <definedName name="CAPEXInput_UR">In_Data!$B$47:$B$50</definedName>
    <definedName name="CBInput_Data">In_Data!$E$8:$G$21</definedName>
    <definedName name="CBInput_UC">In_Data!$E$5:$G$5</definedName>
    <definedName name="CBInput_UR">In_Data!$B$8:$B$21</definedName>
    <definedName name="Cst_CF_AnnuityFactor">calc_output!$C$22</definedName>
    <definedName name="Cst_CF_DY">calc_CBA!$C$11</definedName>
    <definedName name="Cst_PR_AnnuityFactor">calc_output!$C$21</definedName>
    <definedName name="Cst_PR_DY">calc_CBA!$C$10</definedName>
    <definedName name="GraphB" hidden="1">'[1]All road-work file'!#REF!</definedName>
    <definedName name="Inp_BaseYear1">In_General!$D$4</definedName>
    <definedName name="Inp_BaseYear2">In_General!$D$5</definedName>
    <definedName name="Inp_BaseYear3">In_General!$D$6</definedName>
    <definedName name="Inp_CF_CY">In_General!$E$12</definedName>
    <definedName name="Inp_CF_DY">calc_CBA!$C$11</definedName>
    <definedName name="Inp_CF_Lifetime">In_General!$E$13</definedName>
    <definedName name="Inp_DR">In_General!$D$17</definedName>
    <definedName name="Inp_PR_CY">In_General!$E$9</definedName>
    <definedName name="Inp_PR_DY">calc_CBA!$C$10</definedName>
    <definedName name="Inp_PR_Lifetime">In_General!$E$10</definedName>
    <definedName name="OPEXInput_Data">In_Data!$E$34:$G$35</definedName>
    <definedName name="OPEXInput_UC">In_Data!$E$32:$G$32</definedName>
    <definedName name="OPEXInput_UR">In_Data!$B$34:$B$35</definedName>
    <definedName name="_xlnm.Print_Area" localSheetId="0">Cover!$A$2:$N$68</definedName>
    <definedName name="Res_Data">calc_CBA!$V$15:$BT$62</definedName>
    <definedName name="Res_UC">calc_CBA!$V$14:$BT$14</definedName>
    <definedName name="Res_UR">calc_CBA!$C$15:$C$62</definedName>
    <definedName name="RESdisc_Data">calc_CBA_disc!$M$16:$M$63</definedName>
    <definedName name="RESdisc_UR">calc_CBA_disc!$C$16:$C$63</definedName>
    <definedName name="wrn.Transport." hidden="1">{#N/A,#N/A,FALSE,"9.1A";#N/A,#N/A,FALSE,"9.1B";#N/A,#N/A,FALSE,"9.2A";#N/A,#N/A,FALSE,"9.2B";#N/A,#N/A,FALSE,"9.2C";#N/A,#N/A,FALSE,"9.3A";#N/A,#N/A,FALSE,"9.3B";#N/A,#N/A,FALSE,"9.3C";#N/A,#N/A,FALSE,"9.4";#N/A,#N/A,FALSE,"9.5A";#N/A,#N/A,FALSE,"9.5B"}</definedName>
    <definedName name="wrn.Waste." hidden="1">{#N/A,#N/A,FALSE,"7.1A";#N/A,#N/A,FALSE,"7.1B";#N/A,#N/A,FALSE,"7.2A";#N/A,#N/A,FALSE,"7.2B";#N/A,#N/A,FALSE,"7.2C";#N/A,#N/A,FALSE,"7.3";#N/A,#N/A,FALSE,"7.4A";#N/A,#N/A,FALSE,"7.4B";#N/A,#N/A,FALSE,"7.5";#N/A,#N/A,FALSE,"7.6"}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8" i="47" l="1"/>
  <c r="C80" i="52" l="1"/>
  <c r="C32" i="52"/>
  <c r="E34" i="43" s="1"/>
  <c r="D32" i="52"/>
  <c r="E35" i="43" s="1"/>
  <c r="F32" i="52"/>
  <c r="F34" i="43" s="1"/>
  <c r="G32" i="52"/>
  <c r="F35" i="43" s="1"/>
  <c r="I32" i="52"/>
  <c r="G34" i="43" s="1"/>
  <c r="J32" i="52"/>
  <c r="G35" i="43" s="1"/>
  <c r="C33" i="52"/>
  <c r="E47" i="43" s="1"/>
  <c r="D33" i="52"/>
  <c r="E49" i="43" s="1"/>
  <c r="G72" i="54"/>
  <c r="G73" i="54"/>
  <c r="G74" i="54"/>
  <c r="G80" i="54"/>
  <c r="G81" i="54"/>
  <c r="G84" i="54"/>
  <c r="C83" i="52"/>
  <c r="E11" i="43" s="1"/>
  <c r="D83" i="52"/>
  <c r="E18" i="43" s="1"/>
  <c r="E8" i="43"/>
  <c r="D80" i="52"/>
  <c r="E15" i="43" s="1"/>
  <c r="D5" i="45"/>
  <c r="J86" i="52"/>
  <c r="G21" i="43" s="1"/>
  <c r="I86" i="52"/>
  <c r="G14" i="43" s="1"/>
  <c r="J85" i="52"/>
  <c r="G20" i="43" s="1"/>
  <c r="I85" i="52"/>
  <c r="G13" i="43" s="1"/>
  <c r="J84" i="52"/>
  <c r="G19" i="43" s="1"/>
  <c r="I84" i="52"/>
  <c r="G12" i="43" s="1"/>
  <c r="J83" i="52"/>
  <c r="G18" i="43" s="1"/>
  <c r="I83" i="52"/>
  <c r="G11" i="43" s="1"/>
  <c r="J82" i="52"/>
  <c r="G17" i="43" s="1"/>
  <c r="I82" i="52"/>
  <c r="G10" i="43" s="1"/>
  <c r="J81" i="52"/>
  <c r="G16" i="43" s="1"/>
  <c r="I81" i="52"/>
  <c r="G9" i="43" s="1"/>
  <c r="J80" i="52"/>
  <c r="G15" i="43" s="1"/>
  <c r="I80" i="52"/>
  <c r="G8" i="43" s="1"/>
  <c r="G86" i="52"/>
  <c r="F21" i="43" s="1"/>
  <c r="F86" i="52"/>
  <c r="F14" i="43" s="1"/>
  <c r="G85" i="52"/>
  <c r="F20" i="43" s="1"/>
  <c r="F85" i="52"/>
  <c r="F13" i="43" s="1"/>
  <c r="G84" i="52"/>
  <c r="F19" i="43" s="1"/>
  <c r="F84" i="52"/>
  <c r="F12" i="43" s="1"/>
  <c r="G83" i="52"/>
  <c r="F18" i="43" s="1"/>
  <c r="F83" i="52"/>
  <c r="F11" i="43" s="1"/>
  <c r="G82" i="52"/>
  <c r="F17" i="43" s="1"/>
  <c r="F82" i="52"/>
  <c r="F10" i="43" s="1"/>
  <c r="G81" i="52"/>
  <c r="F16" i="43" s="1"/>
  <c r="F81" i="52"/>
  <c r="F9" i="43" s="1"/>
  <c r="G80" i="52"/>
  <c r="F15" i="43" s="1"/>
  <c r="F80" i="52"/>
  <c r="F8" i="43" s="1"/>
  <c r="D34" i="52"/>
  <c r="E50" i="43" s="1"/>
  <c r="C34" i="52"/>
  <c r="G78" i="54" l="1"/>
  <c r="E48" i="43"/>
  <c r="G79" i="54"/>
  <c r="E32" i="52"/>
  <c r="H32" i="52"/>
  <c r="K32" i="52"/>
  <c r="E33" i="52"/>
  <c r="G76" i="54" s="1"/>
  <c r="E34" i="52"/>
  <c r="G77" i="54" s="1"/>
  <c r="G75" i="54" l="1"/>
  <c r="C82" i="52"/>
  <c r="E10" i="43" s="1"/>
  <c r="C86" i="52"/>
  <c r="E14" i="43" s="1"/>
  <c r="G49" i="54" l="1"/>
  <c r="G42" i="54"/>
  <c r="G41" i="54"/>
  <c r="G40" i="54"/>
  <c r="C15" i="52"/>
  <c r="C25" i="52" s="1"/>
  <c r="G86" i="54" s="1"/>
  <c r="D86" i="52" l="1"/>
  <c r="E21" i="43" s="1"/>
  <c r="G50" i="54" s="1"/>
  <c r="D85" i="52"/>
  <c r="E20" i="43" s="1"/>
  <c r="C85" i="52"/>
  <c r="E13" i="43" s="1"/>
  <c r="D84" i="52"/>
  <c r="E19" i="43" s="1"/>
  <c r="C84" i="52"/>
  <c r="E12" i="43" s="1"/>
  <c r="D82" i="52"/>
  <c r="E17" i="43" s="1"/>
  <c r="D81" i="52"/>
  <c r="E16" i="43" s="1"/>
  <c r="C81" i="52"/>
  <c r="E9" i="43" s="1"/>
  <c r="E82" i="52" l="1"/>
  <c r="E80" i="52"/>
  <c r="E81" i="52"/>
  <c r="G64" i="54"/>
  <c r="G63" i="54"/>
  <c r="G65" i="54"/>
  <c r="E83" i="52"/>
  <c r="E86" i="52"/>
  <c r="G47" i="54"/>
  <c r="G55" i="54"/>
  <c r="G53" i="54"/>
  <c r="G45" i="54"/>
  <c r="H80" i="52"/>
  <c r="K80" i="52"/>
  <c r="H81" i="52"/>
  <c r="K81" i="52"/>
  <c r="H82" i="52"/>
  <c r="K82" i="52"/>
  <c r="H83" i="52"/>
  <c r="K83" i="52"/>
  <c r="H84" i="52"/>
  <c r="K84" i="52"/>
  <c r="E85" i="52"/>
  <c r="H85" i="52"/>
  <c r="K85" i="52"/>
  <c r="H86" i="52"/>
  <c r="K86" i="52"/>
  <c r="G56" i="54"/>
  <c r="G52" i="54"/>
  <c r="C21" i="52"/>
  <c r="G58" i="54" l="1"/>
  <c r="G60" i="54"/>
  <c r="E84" i="52"/>
  <c r="G62" i="54" s="1"/>
  <c r="G39" i="54"/>
  <c r="G85" i="54" l="1"/>
  <c r="C10" i="45"/>
  <c r="C5" i="45"/>
  <c r="E5" i="45"/>
  <c r="E14" i="51"/>
  <c r="F14" i="51"/>
  <c r="E15" i="51"/>
  <c r="F15" i="51"/>
  <c r="E16" i="51"/>
  <c r="F16" i="51"/>
  <c r="E17" i="51"/>
  <c r="F17" i="51"/>
  <c r="E18" i="51"/>
  <c r="F18" i="51"/>
  <c r="E19" i="51"/>
  <c r="F19" i="51"/>
  <c r="E20" i="51"/>
  <c r="F20" i="51"/>
  <c r="E21" i="51"/>
  <c r="F21" i="51"/>
  <c r="D57" i="50" l="1"/>
  <c r="D16" i="49"/>
  <c r="D17" i="49"/>
  <c r="D18" i="49"/>
  <c r="F87" i="50"/>
  <c r="G87" i="50"/>
  <c r="H87" i="50"/>
  <c r="I87" i="50"/>
  <c r="J87" i="50"/>
  <c r="K87" i="50"/>
  <c r="L87" i="50"/>
  <c r="M87" i="50"/>
  <c r="N87" i="50"/>
  <c r="O87" i="50"/>
  <c r="P87" i="50"/>
  <c r="Q87" i="50"/>
  <c r="R87" i="50"/>
  <c r="S87" i="50"/>
  <c r="T87" i="50"/>
  <c r="U87" i="50"/>
  <c r="V87" i="50"/>
  <c r="W87" i="50"/>
  <c r="X87" i="50"/>
  <c r="Y87" i="50"/>
  <c r="Z87" i="50"/>
  <c r="AA87" i="50"/>
  <c r="AB87" i="50"/>
  <c r="AC87" i="50"/>
  <c r="AD87" i="50"/>
  <c r="AE87" i="50"/>
  <c r="AF87" i="50"/>
  <c r="AG87" i="50"/>
  <c r="AH87" i="50"/>
  <c r="AI87" i="50"/>
  <c r="AJ87" i="50"/>
  <c r="AK87" i="50"/>
  <c r="AL87" i="50"/>
  <c r="AM87" i="50"/>
  <c r="AN87" i="50"/>
  <c r="AO87" i="50"/>
  <c r="AP87" i="50"/>
  <c r="AQ87" i="50"/>
  <c r="AR87" i="50"/>
  <c r="AS87" i="50"/>
  <c r="AT87" i="50"/>
  <c r="AU87" i="50"/>
  <c r="AV87" i="50"/>
  <c r="AW87" i="50"/>
  <c r="AX87" i="50"/>
  <c r="AY87" i="50"/>
  <c r="AZ87" i="50"/>
  <c r="BA87" i="50"/>
  <c r="BB87" i="50"/>
  <c r="BC87" i="50"/>
  <c r="BD87" i="50"/>
  <c r="F91" i="50"/>
  <c r="G91" i="50"/>
  <c r="H91" i="50"/>
  <c r="I91" i="50"/>
  <c r="J91" i="50"/>
  <c r="K91" i="50"/>
  <c r="L91" i="50"/>
  <c r="M91" i="50"/>
  <c r="N91" i="50"/>
  <c r="O91" i="50"/>
  <c r="P91" i="50"/>
  <c r="Q91" i="50"/>
  <c r="R91" i="50"/>
  <c r="S91" i="50"/>
  <c r="T91" i="50"/>
  <c r="U91" i="50"/>
  <c r="V91" i="50"/>
  <c r="W91" i="50"/>
  <c r="X91" i="50"/>
  <c r="Y91" i="50"/>
  <c r="Z91" i="50"/>
  <c r="AA91" i="50"/>
  <c r="AB91" i="50"/>
  <c r="AC91" i="50"/>
  <c r="AD91" i="50"/>
  <c r="AE91" i="50"/>
  <c r="AF91" i="50"/>
  <c r="AG91" i="50"/>
  <c r="AH91" i="50"/>
  <c r="AI91" i="50"/>
  <c r="AJ91" i="50"/>
  <c r="AK91" i="50"/>
  <c r="AL91" i="50"/>
  <c r="AM91" i="50"/>
  <c r="AN91" i="50"/>
  <c r="AO91" i="50"/>
  <c r="AP91" i="50"/>
  <c r="AQ91" i="50"/>
  <c r="AR91" i="50"/>
  <c r="AS91" i="50"/>
  <c r="AT91" i="50"/>
  <c r="AU91" i="50"/>
  <c r="AV91" i="50"/>
  <c r="AW91" i="50"/>
  <c r="AX91" i="50"/>
  <c r="AY91" i="50"/>
  <c r="AZ91" i="50"/>
  <c r="BA91" i="50"/>
  <c r="BB91" i="50"/>
  <c r="BC91" i="50"/>
  <c r="BD91" i="50"/>
  <c r="F95" i="50"/>
  <c r="G95" i="50"/>
  <c r="H95" i="50"/>
  <c r="I95" i="50"/>
  <c r="J95" i="50"/>
  <c r="K95" i="50"/>
  <c r="L95" i="50"/>
  <c r="M95" i="50"/>
  <c r="N95" i="50"/>
  <c r="O95" i="50"/>
  <c r="P95" i="50"/>
  <c r="Q95" i="50"/>
  <c r="R95" i="50"/>
  <c r="S95" i="50"/>
  <c r="T95" i="50"/>
  <c r="U95" i="50"/>
  <c r="V95" i="50"/>
  <c r="W95" i="50"/>
  <c r="X95" i="50"/>
  <c r="Y95" i="50"/>
  <c r="Z95" i="50"/>
  <c r="AA95" i="50"/>
  <c r="AB95" i="50"/>
  <c r="AC95" i="50"/>
  <c r="AD95" i="50"/>
  <c r="AE95" i="50"/>
  <c r="AF95" i="50"/>
  <c r="AG95" i="50"/>
  <c r="AH95" i="50"/>
  <c r="AI95" i="50"/>
  <c r="AJ95" i="50"/>
  <c r="AK95" i="50"/>
  <c r="AL95" i="50"/>
  <c r="AM95" i="50"/>
  <c r="AN95" i="50"/>
  <c r="AO95" i="50"/>
  <c r="AP95" i="50"/>
  <c r="AQ95" i="50"/>
  <c r="AR95" i="50"/>
  <c r="AS95" i="50"/>
  <c r="AT95" i="50"/>
  <c r="AU95" i="50"/>
  <c r="AV95" i="50"/>
  <c r="AW95" i="50"/>
  <c r="AX95" i="50"/>
  <c r="AY95" i="50"/>
  <c r="AZ95" i="50"/>
  <c r="BA95" i="50"/>
  <c r="BB95" i="50"/>
  <c r="BC95" i="50"/>
  <c r="BD95" i="50"/>
  <c r="F99" i="50"/>
  <c r="G99" i="50"/>
  <c r="H99" i="50"/>
  <c r="I99" i="50"/>
  <c r="J99" i="50"/>
  <c r="K99" i="50"/>
  <c r="L99" i="50"/>
  <c r="M99" i="50"/>
  <c r="N99" i="50"/>
  <c r="O99" i="50"/>
  <c r="P99" i="50"/>
  <c r="Q99" i="50"/>
  <c r="R99" i="50"/>
  <c r="S99" i="50"/>
  <c r="T99" i="50"/>
  <c r="U99" i="50"/>
  <c r="V99" i="50"/>
  <c r="W99" i="50"/>
  <c r="X99" i="50"/>
  <c r="Y99" i="50"/>
  <c r="Z99" i="50"/>
  <c r="AA99" i="50"/>
  <c r="AB99" i="50"/>
  <c r="AC99" i="50"/>
  <c r="AD99" i="50"/>
  <c r="AE99" i="50"/>
  <c r="AF99" i="50"/>
  <c r="AG99" i="50"/>
  <c r="AH99" i="50"/>
  <c r="AI99" i="50"/>
  <c r="AJ99" i="50"/>
  <c r="AK99" i="50"/>
  <c r="AL99" i="50"/>
  <c r="AM99" i="50"/>
  <c r="AN99" i="50"/>
  <c r="AO99" i="50"/>
  <c r="AP99" i="50"/>
  <c r="AQ99" i="50"/>
  <c r="AR99" i="50"/>
  <c r="AS99" i="50"/>
  <c r="AT99" i="50"/>
  <c r="AU99" i="50"/>
  <c r="AV99" i="50"/>
  <c r="AW99" i="50"/>
  <c r="AX99" i="50"/>
  <c r="AY99" i="50"/>
  <c r="AZ99" i="50"/>
  <c r="BA99" i="50"/>
  <c r="BB99" i="50"/>
  <c r="BC99" i="50"/>
  <c r="BD99" i="50"/>
  <c r="G37" i="50"/>
  <c r="D66" i="47" s="1"/>
  <c r="H37" i="50"/>
  <c r="M66" i="47" s="1"/>
  <c r="H41" i="50"/>
  <c r="D4" i="49"/>
  <c r="D49" i="49" a="1"/>
  <c r="D49" i="49" s="1"/>
  <c r="C36" i="45" s="1"/>
  <c r="D14" i="49"/>
  <c r="D7" i="49"/>
  <c r="D28" i="49" s="1" a="1"/>
  <c r="D28" i="49" s="1"/>
  <c r="D17" i="51"/>
  <c r="G17" i="51" s="1"/>
  <c r="D19" i="51"/>
  <c r="D21" i="51"/>
  <c r="G21" i="51" s="1"/>
  <c r="E9" i="51"/>
  <c r="F9" i="51"/>
  <c r="D10" i="51"/>
  <c r="E10" i="51"/>
  <c r="F10" i="51"/>
  <c r="E11" i="51"/>
  <c r="F11" i="51"/>
  <c r="E12" i="51"/>
  <c r="F12" i="51"/>
  <c r="E13" i="51"/>
  <c r="F13" i="51"/>
  <c r="D14" i="51"/>
  <c r="F8" i="51"/>
  <c r="E8" i="51"/>
  <c r="D65" i="49" a="1"/>
  <c r="D65" i="49" s="1"/>
  <c r="C52" i="45" s="1"/>
  <c r="D45" i="49" a="1"/>
  <c r="D45" i="49" s="1"/>
  <c r="C32" i="45" s="1"/>
  <c r="D60" i="49" a="1"/>
  <c r="D60" i="49" s="1"/>
  <c r="C47" i="45" s="1"/>
  <c r="D44" i="49" a="1"/>
  <c r="D44" i="49" s="1"/>
  <c r="C31" i="45" s="1"/>
  <c r="D31" i="45" s="1"/>
  <c r="E31" i="45" s="1"/>
  <c r="E32" i="44" s="1"/>
  <c r="D75" i="49" a="1"/>
  <c r="D75" i="49" s="1"/>
  <c r="C62" i="45" s="1"/>
  <c r="D59" i="49" a="1"/>
  <c r="D59" i="49" s="1"/>
  <c r="C46" i="45" s="1"/>
  <c r="D74" i="49" a="1"/>
  <c r="D74" i="49" s="1"/>
  <c r="C61" i="45" s="1"/>
  <c r="D58" i="49" a="1"/>
  <c r="D58" i="49" s="1"/>
  <c r="C45" i="45" s="1"/>
  <c r="D73" i="49" a="1"/>
  <c r="D73" i="49" s="1"/>
  <c r="C60" i="45" s="1"/>
  <c r="C61" i="44" s="1"/>
  <c r="D57" i="49" a="1"/>
  <c r="D57" i="49" s="1"/>
  <c r="C44" i="45" s="1"/>
  <c r="D56" i="49" a="1"/>
  <c r="D56" i="49" s="1"/>
  <c r="C43" i="45" s="1"/>
  <c r="D72" i="49" a="1"/>
  <c r="D72" i="49"/>
  <c r="C59" i="45" s="1"/>
  <c r="D55" i="49" a="1"/>
  <c r="D55" i="49" s="1"/>
  <c r="C42" i="45" s="1"/>
  <c r="D70" i="49" a="1"/>
  <c r="D70" i="49" s="1"/>
  <c r="D54" i="49" a="1"/>
  <c r="D54" i="49" s="1"/>
  <c r="C41" i="45" s="1"/>
  <c r="F41" i="45" s="1"/>
  <c r="F42" i="44" s="1"/>
  <c r="D68" i="49" a="1"/>
  <c r="D68" i="49"/>
  <c r="C55" i="45" s="1"/>
  <c r="D52" i="49" a="1"/>
  <c r="D52" i="49" s="1"/>
  <c r="C39" i="45" s="1"/>
  <c r="D53" i="49" a="1"/>
  <c r="D53" i="49" s="1"/>
  <c r="C40" i="45" s="1"/>
  <c r="D67" i="49" a="1"/>
  <c r="D67" i="49" s="1"/>
  <c r="C54" i="45" s="1"/>
  <c r="F54" i="45" s="1"/>
  <c r="F55" i="44" s="1"/>
  <c r="D51" i="49" a="1"/>
  <c r="D51" i="49" s="1"/>
  <c r="C38" i="45" s="1"/>
  <c r="D35" i="49" a="1"/>
  <c r="D35" i="49" s="1"/>
  <c r="C22" i="45" s="1"/>
  <c r="D61" i="49" a="1"/>
  <c r="D61" i="49"/>
  <c r="C48" i="45" s="1"/>
  <c r="F48" i="45" s="1"/>
  <c r="F49" i="44" s="1"/>
  <c r="D71" i="49" a="1"/>
  <c r="D71" i="49"/>
  <c r="C58" i="45" s="1"/>
  <c r="D39" i="49" a="1"/>
  <c r="D39" i="49" s="1"/>
  <c r="C26" i="45" s="1"/>
  <c r="D69" i="49" a="1"/>
  <c r="D69" i="49" s="1"/>
  <c r="C56" i="45" s="1"/>
  <c r="D37" i="49" a="1"/>
  <c r="D37" i="49" s="1"/>
  <c r="C24" i="45" s="1"/>
  <c r="G24" i="45" s="1"/>
  <c r="D66" i="49" a="1"/>
  <c r="D66" i="49"/>
  <c r="C53" i="45" s="1"/>
  <c r="D50" i="49" a="1"/>
  <c r="D50" i="49" s="1"/>
  <c r="C37" i="45" s="1"/>
  <c r="D64" i="49" a="1"/>
  <c r="D64" i="49" s="1"/>
  <c r="C51" i="45" s="1"/>
  <c r="F51" i="45" s="1"/>
  <c r="F52" i="44" s="1"/>
  <c r="D48" i="49" a="1"/>
  <c r="D48" i="49" s="1"/>
  <c r="C35" i="45" s="1"/>
  <c r="D63" i="49" a="1"/>
  <c r="D63" i="49" s="1"/>
  <c r="C50" i="45" s="1"/>
  <c r="D47" i="49" a="1"/>
  <c r="D47" i="49"/>
  <c r="C34" i="45" s="1"/>
  <c r="D62" i="49" a="1"/>
  <c r="D62" i="49" s="1"/>
  <c r="C49" i="45" s="1"/>
  <c r="D46" i="49" a="1"/>
  <c r="D46" i="49" s="1"/>
  <c r="C33" i="45" s="1"/>
  <c r="G33" i="45" s="1"/>
  <c r="D28" i="51"/>
  <c r="D29" i="51"/>
  <c r="D30" i="51"/>
  <c r="D27" i="51"/>
  <c r="C21" i="50"/>
  <c r="C11" i="45"/>
  <c r="E9" i="44"/>
  <c r="D32" i="50" s="1"/>
  <c r="E7" i="44"/>
  <c r="C32" i="50" s="1"/>
  <c r="G32" i="50"/>
  <c r="D60" i="47" s="1"/>
  <c r="G33" i="50"/>
  <c r="C59" i="50" s="1"/>
  <c r="H32" i="50"/>
  <c r="M60" i="47" s="1"/>
  <c r="H33" i="50"/>
  <c r="D59" i="50" s="1"/>
  <c r="D7" i="45"/>
  <c r="D6" i="45"/>
  <c r="C7" i="45"/>
  <c r="C6" i="45"/>
  <c r="D8" i="49"/>
  <c r="D29" i="49" s="1" a="1"/>
  <c r="D29" i="49" s="1"/>
  <c r="C16" i="45" s="1"/>
  <c r="D9" i="49"/>
  <c r="D30" i="49" a="1"/>
  <c r="D30" i="49" s="1"/>
  <c r="C17" i="45" s="1"/>
  <c r="D10" i="49"/>
  <c r="D31" i="49" a="1"/>
  <c r="D31" i="49" s="1"/>
  <c r="C18" i="45" s="1"/>
  <c r="C19" i="44" s="1"/>
  <c r="D11" i="49"/>
  <c r="D32" i="49" a="1"/>
  <c r="D32" i="49" s="1"/>
  <c r="C19" i="45" s="1"/>
  <c r="D12" i="49"/>
  <c r="D33" i="49" s="1" a="1"/>
  <c r="D33" i="49" s="1"/>
  <c r="C20" i="45" s="1"/>
  <c r="C21" i="44" s="1"/>
  <c r="D13" i="49"/>
  <c r="D34" i="49" a="1"/>
  <c r="D34" i="49" s="1"/>
  <c r="C21" i="45" s="1"/>
  <c r="D15" i="49"/>
  <c r="D36" i="49" s="1" a="1"/>
  <c r="D36" i="49" s="1"/>
  <c r="C23" i="45" s="1"/>
  <c r="D19" i="49"/>
  <c r="D40" i="49" a="1"/>
  <c r="D40" i="49" s="1"/>
  <c r="C27" i="45" s="1"/>
  <c r="D20" i="49"/>
  <c r="D41" i="49" s="1" a="1"/>
  <c r="D41" i="49" s="1"/>
  <c r="C28" i="45" s="1"/>
  <c r="D21" i="49"/>
  <c r="D42" i="49" s="1" a="1"/>
  <c r="D42" i="49" s="1"/>
  <c r="C29" i="45" s="1"/>
  <c r="D22" i="49"/>
  <c r="D43" i="49" a="1"/>
  <c r="D43" i="49" s="1"/>
  <c r="C30" i="45" s="1"/>
  <c r="D30" i="45" s="1"/>
  <c r="C57" i="45"/>
  <c r="C15" i="45"/>
  <c r="G48" i="45"/>
  <c r="N48" i="45" s="1"/>
  <c r="G59" i="45"/>
  <c r="C37" i="44"/>
  <c r="C45" i="44"/>
  <c r="G51" i="45"/>
  <c r="C57" i="44"/>
  <c r="C38" i="44"/>
  <c r="D37" i="45"/>
  <c r="D47" i="45"/>
  <c r="E47" i="45" s="1"/>
  <c r="E48" i="44" s="1"/>
  <c r="F42" i="45"/>
  <c r="F43" i="44" s="1"/>
  <c r="D36" i="45"/>
  <c r="F49" i="45"/>
  <c r="F50" i="44" s="1"/>
  <c r="D38" i="45"/>
  <c r="D57" i="45"/>
  <c r="O59" i="45"/>
  <c r="I60" i="44" s="1"/>
  <c r="E38" i="45"/>
  <c r="E39" i="44" s="1"/>
  <c r="AR92" i="50"/>
  <c r="AD92" i="50"/>
  <c r="H84" i="50"/>
  <c r="AA92" i="50"/>
  <c r="P92" i="50"/>
  <c r="O92" i="50"/>
  <c r="AO84" i="50"/>
  <c r="AB84" i="50"/>
  <c r="Z84" i="50"/>
  <c r="BA92" i="50"/>
  <c r="T92" i="50"/>
  <c r="BC84" i="50"/>
  <c r="AJ92" i="50"/>
  <c r="V92" i="50"/>
  <c r="AG84" i="50"/>
  <c r="AG92" i="50"/>
  <c r="AT84" i="50"/>
  <c r="V84" i="50"/>
  <c r="AQ84" i="50"/>
  <c r="AX84" i="50"/>
  <c r="F84" i="50"/>
  <c r="P84" i="50"/>
  <c r="M92" i="50"/>
  <c r="Q84" i="50"/>
  <c r="I84" i="50"/>
  <c r="AS92" i="50"/>
  <c r="AH84" i="50"/>
  <c r="S92" i="50"/>
  <c r="AQ92" i="50"/>
  <c r="L84" i="50"/>
  <c r="U92" i="50"/>
  <c r="BC92" i="50"/>
  <c r="AY84" i="50"/>
  <c r="BD92" i="50"/>
  <c r="W84" i="50"/>
  <c r="Q92" i="50"/>
  <c r="AA84" i="50"/>
  <c r="G84" i="50"/>
  <c r="AW84" i="50"/>
  <c r="AW92" i="50"/>
  <c r="AT92" i="50"/>
  <c r="AR84" i="50"/>
  <c r="AX92" i="50"/>
  <c r="AY92" i="50"/>
  <c r="M84" i="50"/>
  <c r="AK92" i="50"/>
  <c r="S84" i="50"/>
  <c r="AI84" i="50"/>
  <c r="J92" i="50"/>
  <c r="H92" i="50"/>
  <c r="AS84" i="50"/>
  <c r="AF92" i="50"/>
  <c r="R92" i="50"/>
  <c r="I92" i="50"/>
  <c r="K84" i="50"/>
  <c r="BA84" i="50"/>
  <c r="X92" i="50"/>
  <c r="AL84" i="50"/>
  <c r="AJ84" i="50"/>
  <c r="G92" i="50"/>
  <c r="AH92" i="50"/>
  <c r="AU84" i="50"/>
  <c r="L92" i="50"/>
  <c r="BB84" i="50"/>
  <c r="W92" i="50"/>
  <c r="BB92" i="50"/>
  <c r="AN92" i="50"/>
  <c r="AP84" i="50"/>
  <c r="AV84" i="50"/>
  <c r="AO92" i="50"/>
  <c r="AU92" i="50"/>
  <c r="AZ84" i="50"/>
  <c r="U84" i="50"/>
  <c r="T84" i="50"/>
  <c r="K92" i="50"/>
  <c r="AN84" i="50"/>
  <c r="AK84" i="50"/>
  <c r="AP92" i="50"/>
  <c r="AE84" i="50"/>
  <c r="AC84" i="50"/>
  <c r="AD84" i="50"/>
  <c r="AV92" i="50"/>
  <c r="AM92" i="50"/>
  <c r="AL92" i="50"/>
  <c r="BD84" i="50"/>
  <c r="Y92" i="50"/>
  <c r="AF84" i="50"/>
  <c r="AE92" i="50"/>
  <c r="Z92" i="50"/>
  <c r="AB92" i="50"/>
  <c r="F92" i="50"/>
  <c r="J84" i="50"/>
  <c r="N84" i="50"/>
  <c r="N92" i="50"/>
  <c r="AZ92" i="50"/>
  <c r="O84" i="50"/>
  <c r="AM84" i="50"/>
  <c r="AI92" i="50"/>
  <c r="AC92" i="50"/>
  <c r="Y84" i="50"/>
  <c r="R84" i="50"/>
  <c r="X84" i="50"/>
  <c r="H34" i="50"/>
  <c r="G34" i="50"/>
  <c r="D62" i="47" s="1"/>
  <c r="G68" i="54" l="1"/>
  <c r="G59" i="54"/>
  <c r="G44" i="54"/>
  <c r="D37" i="51"/>
  <c r="D40" i="47" s="1"/>
  <c r="G10" i="51"/>
  <c r="D40" i="51" s="1"/>
  <c r="D43" i="47" s="1"/>
  <c r="E7" i="45"/>
  <c r="D61" i="47"/>
  <c r="D63" i="47" s="1"/>
  <c r="C58" i="50"/>
  <c r="E6" i="45"/>
  <c r="D36" i="51"/>
  <c r="D39" i="47" s="1"/>
  <c r="G14" i="51"/>
  <c r="D44" i="51" s="1"/>
  <c r="D47" i="47" s="1"/>
  <c r="D38" i="49" a="1"/>
  <c r="D38" i="49" s="1"/>
  <c r="C25" i="45" s="1"/>
  <c r="G26" i="45"/>
  <c r="D26" i="45"/>
  <c r="D61" i="45"/>
  <c r="E61" i="45" s="1"/>
  <c r="E62" i="44" s="1"/>
  <c r="G61" i="45"/>
  <c r="N61" i="45" s="1"/>
  <c r="AX61" i="45" s="1"/>
  <c r="AP62" i="44" s="1"/>
  <c r="F50" i="45"/>
  <c r="F51" i="44" s="1"/>
  <c r="D50" i="45"/>
  <c r="C59" i="44"/>
  <c r="F58" i="45"/>
  <c r="F59" i="44" s="1"/>
  <c r="AB48" i="45"/>
  <c r="T49" i="44" s="1"/>
  <c r="BM48" i="45"/>
  <c r="BE49" i="44" s="1"/>
  <c r="AJ48" i="45"/>
  <c r="AB49" i="44" s="1"/>
  <c r="BN48" i="45"/>
  <c r="BF49" i="44" s="1"/>
  <c r="AR48" i="45"/>
  <c r="AJ49" i="44" s="1"/>
  <c r="X48" i="45"/>
  <c r="P49" i="44" s="1"/>
  <c r="AK48" i="45"/>
  <c r="AC49" i="44" s="1"/>
  <c r="AG48" i="45"/>
  <c r="Y49" i="44" s="1"/>
  <c r="AV48" i="45"/>
  <c r="AN49" i="44" s="1"/>
  <c r="AT48" i="45"/>
  <c r="AL49" i="44" s="1"/>
  <c r="AY48" i="45"/>
  <c r="AQ49" i="44" s="1"/>
  <c r="AC48" i="45"/>
  <c r="U49" i="44" s="1"/>
  <c r="AS48" i="45"/>
  <c r="AK49" i="44" s="1"/>
  <c r="BP48" i="45"/>
  <c r="BH49" i="44" s="1"/>
  <c r="BB48" i="45"/>
  <c r="AT49" i="44" s="1"/>
  <c r="BG48" i="45"/>
  <c r="AY49" i="44" s="1"/>
  <c r="AE48" i="45"/>
  <c r="W49" i="44" s="1"/>
  <c r="BJ48" i="45"/>
  <c r="BB49" i="44" s="1"/>
  <c r="BO48" i="45"/>
  <c r="BG49" i="44" s="1"/>
  <c r="Y48" i="45"/>
  <c r="Q49" i="44" s="1"/>
  <c r="H49" i="44"/>
  <c r="AM48" i="45"/>
  <c r="AE49" i="44" s="1"/>
  <c r="BA48" i="45"/>
  <c r="AS49" i="44" s="1"/>
  <c r="BD48" i="45"/>
  <c r="AV49" i="44" s="1"/>
  <c r="BT48" i="45"/>
  <c r="BL49" i="44" s="1"/>
  <c r="AH48" i="45"/>
  <c r="Z49" i="44" s="1"/>
  <c r="V48" i="45"/>
  <c r="N49" i="44" s="1"/>
  <c r="M49" i="44" s="1"/>
  <c r="AN48" i="45"/>
  <c r="AF49" i="44" s="1"/>
  <c r="BE48" i="45"/>
  <c r="AW49" i="44" s="1"/>
  <c r="G19" i="51"/>
  <c r="G59" i="50"/>
  <c r="D108" i="47" s="1"/>
  <c r="D18" i="45"/>
  <c r="E8" i="44"/>
  <c r="C33" i="50" s="1"/>
  <c r="F46" i="45"/>
  <c r="F47" i="44" s="1"/>
  <c r="G46" i="45"/>
  <c r="D46" i="45"/>
  <c r="C47" i="44"/>
  <c r="G55" i="45"/>
  <c r="C56" i="44"/>
  <c r="F55" i="45"/>
  <c r="F56" i="44" s="1"/>
  <c r="D55" i="45"/>
  <c r="F25" i="45"/>
  <c r="F26" i="44" s="1"/>
  <c r="D25" i="45"/>
  <c r="C26" i="44"/>
  <c r="G25" i="45"/>
  <c r="F53" i="45"/>
  <c r="F54" i="44" s="1"/>
  <c r="C54" i="44"/>
  <c r="G53" i="45"/>
  <c r="D53" i="45"/>
  <c r="G28" i="45"/>
  <c r="C29" i="44"/>
  <c r="F28" i="45"/>
  <c r="F29" i="44" s="1"/>
  <c r="D28" i="45"/>
  <c r="G27" i="45"/>
  <c r="C28" i="44"/>
  <c r="F27" i="45"/>
  <c r="F28" i="44" s="1"/>
  <c r="D27" i="45"/>
  <c r="C36" i="44"/>
  <c r="F35" i="45"/>
  <c r="F36" i="44" s="1"/>
  <c r="D35" i="45"/>
  <c r="G35" i="45"/>
  <c r="AU61" i="45"/>
  <c r="AM62" i="44" s="1"/>
  <c r="V61" i="45"/>
  <c r="N62" i="44" s="1"/>
  <c r="M62" i="44" s="1"/>
  <c r="AL61" i="45"/>
  <c r="AD62" i="44" s="1"/>
  <c r="AE61" i="45"/>
  <c r="W62" i="44" s="1"/>
  <c r="BE61" i="45"/>
  <c r="AW62" i="44" s="1"/>
  <c r="BJ61" i="45"/>
  <c r="BB62" i="44" s="1"/>
  <c r="D17" i="45"/>
  <c r="C18" i="44"/>
  <c r="F17" i="45"/>
  <c r="F18" i="44" s="1"/>
  <c r="G17" i="45"/>
  <c r="F62" i="45"/>
  <c r="F63" i="44" s="1"/>
  <c r="G62" i="45"/>
  <c r="C63" i="44"/>
  <c r="D62" i="45"/>
  <c r="N24" i="45"/>
  <c r="G25" i="44"/>
  <c r="O24" i="45"/>
  <c r="I25" i="44" s="1"/>
  <c r="F29" i="45"/>
  <c r="F30" i="44" s="1"/>
  <c r="C30" i="44"/>
  <c r="F56" i="45"/>
  <c r="F57" i="44" s="1"/>
  <c r="D56" i="45"/>
  <c r="G56" i="45"/>
  <c r="N33" i="45"/>
  <c r="G34" i="44"/>
  <c r="O33" i="45"/>
  <c r="I34" i="44" s="1"/>
  <c r="D15" i="45"/>
  <c r="G15" i="45"/>
  <c r="C16" i="44"/>
  <c r="F15" i="45"/>
  <c r="F16" i="44" s="1"/>
  <c r="D42" i="45"/>
  <c r="C43" i="44"/>
  <c r="G42" i="45"/>
  <c r="G32" i="45"/>
  <c r="C33" i="44"/>
  <c r="F32" i="45"/>
  <c r="F33" i="44" s="1"/>
  <c r="D32" i="45"/>
  <c r="D58" i="44"/>
  <c r="E57" i="45"/>
  <c r="E58" i="44" s="1"/>
  <c r="F34" i="45"/>
  <c r="F35" i="44" s="1"/>
  <c r="C35" i="44"/>
  <c r="D34" i="45"/>
  <c r="G34" i="45"/>
  <c r="BR48" i="45"/>
  <c r="BJ49" i="44" s="1"/>
  <c r="AW48" i="45"/>
  <c r="AO49" i="44" s="1"/>
  <c r="AI48" i="45"/>
  <c r="AA49" i="44" s="1"/>
  <c r="AU48" i="45"/>
  <c r="AM49" i="44" s="1"/>
  <c r="W48" i="45"/>
  <c r="O49" i="44" s="1"/>
  <c r="BI48" i="45"/>
  <c r="BA49" i="44" s="1"/>
  <c r="BC48" i="45"/>
  <c r="AU49" i="44" s="1"/>
  <c r="AF48" i="45"/>
  <c r="X49" i="44" s="1"/>
  <c r="BQ48" i="45"/>
  <c r="BI49" i="44" s="1"/>
  <c r="BK48" i="45"/>
  <c r="BC49" i="44" s="1"/>
  <c r="AO48" i="45"/>
  <c r="AG49" i="44" s="1"/>
  <c r="AQ48" i="45"/>
  <c r="AI49" i="44" s="1"/>
  <c r="BS48" i="45"/>
  <c r="BK49" i="44" s="1"/>
  <c r="AX48" i="45"/>
  <c r="AP49" i="44" s="1"/>
  <c r="AZ48" i="45"/>
  <c r="AR49" i="44" s="1"/>
  <c r="AD48" i="45"/>
  <c r="V49" i="44" s="1"/>
  <c r="BF48" i="45"/>
  <c r="AX49" i="44" s="1"/>
  <c r="BH48" i="45"/>
  <c r="AZ49" i="44" s="1"/>
  <c r="AA48" i="45"/>
  <c r="S49" i="44" s="1"/>
  <c r="BL48" i="45"/>
  <c r="BD49" i="44" s="1"/>
  <c r="AP48" i="45"/>
  <c r="AH49" i="44" s="1"/>
  <c r="G29" i="45"/>
  <c r="D31" i="44"/>
  <c r="E30" i="45"/>
  <c r="E31" i="44" s="1"/>
  <c r="D29" i="45"/>
  <c r="E26" i="45"/>
  <c r="E27" i="44" s="1"/>
  <c r="D27" i="44"/>
  <c r="D38" i="44"/>
  <c r="E37" i="45"/>
  <c r="E38" i="44" s="1"/>
  <c r="Z48" i="45"/>
  <c r="R49" i="44" s="1"/>
  <c r="AL48" i="45"/>
  <c r="AD49" i="44" s="1"/>
  <c r="D32" i="44"/>
  <c r="O51" i="45"/>
  <c r="I52" i="44" s="1"/>
  <c r="N51" i="45"/>
  <c r="G52" i="44"/>
  <c r="G45" i="45"/>
  <c r="C46" i="44"/>
  <c r="D45" i="45"/>
  <c r="F45" i="45"/>
  <c r="F46" i="44" s="1"/>
  <c r="D16" i="45"/>
  <c r="G16" i="45"/>
  <c r="F16" i="45"/>
  <c r="F17" i="44" s="1"/>
  <c r="F24" i="45"/>
  <c r="F25" i="44" s="1"/>
  <c r="C25" i="44"/>
  <c r="C42" i="44"/>
  <c r="D41" i="45"/>
  <c r="D51" i="44"/>
  <c r="L50" i="45"/>
  <c r="C27" i="44"/>
  <c r="F26" i="45"/>
  <c r="L26" i="45" s="1"/>
  <c r="F47" i="45"/>
  <c r="G47" i="45"/>
  <c r="C48" i="44"/>
  <c r="G60" i="44"/>
  <c r="N59" i="45"/>
  <c r="D19" i="45"/>
  <c r="G19" i="45"/>
  <c r="C20" i="44"/>
  <c r="D23" i="45"/>
  <c r="G23" i="45"/>
  <c r="C24" i="44"/>
  <c r="F23" i="45"/>
  <c r="F24" i="44" s="1"/>
  <c r="D33" i="45"/>
  <c r="C34" i="44"/>
  <c r="C60" i="44"/>
  <c r="F59" i="45"/>
  <c r="F60" i="44" s="1"/>
  <c r="D59" i="45"/>
  <c r="D39" i="44"/>
  <c r="F31" i="45"/>
  <c r="L31" i="45" s="1"/>
  <c r="G31" i="45"/>
  <c r="C32" i="44"/>
  <c r="G21" i="45"/>
  <c r="C22" i="44"/>
  <c r="F21" i="45"/>
  <c r="F22" i="44" s="1"/>
  <c r="D21" i="45"/>
  <c r="G49" i="45"/>
  <c r="C50" i="44"/>
  <c r="D49" i="45"/>
  <c r="C53" i="44"/>
  <c r="F52" i="45"/>
  <c r="F53" i="44" s="1"/>
  <c r="D52" i="45"/>
  <c r="G52" i="45"/>
  <c r="O61" i="45"/>
  <c r="I62" i="44" s="1"/>
  <c r="D24" i="45"/>
  <c r="G57" i="45"/>
  <c r="C58" i="44"/>
  <c r="F57" i="45"/>
  <c r="H57" i="45" s="1"/>
  <c r="P57" i="45" s="1"/>
  <c r="D48" i="45"/>
  <c r="C49" i="44"/>
  <c r="C44" i="44"/>
  <c r="F43" i="45"/>
  <c r="F44" i="44" s="1"/>
  <c r="D43" i="45"/>
  <c r="H50" i="45"/>
  <c r="P50" i="45" s="1"/>
  <c r="S50" i="45" s="1"/>
  <c r="J51" i="44" s="1"/>
  <c r="G62" i="44"/>
  <c r="G43" i="45"/>
  <c r="G41" i="45"/>
  <c r="D58" i="45"/>
  <c r="G58" i="45"/>
  <c r="G44" i="45"/>
  <c r="F44" i="45"/>
  <c r="F45" i="44" s="1"/>
  <c r="D44" i="45"/>
  <c r="E36" i="45"/>
  <c r="E37" i="44" s="1"/>
  <c r="D37" i="44"/>
  <c r="G49" i="44"/>
  <c r="O48" i="45"/>
  <c r="I49" i="44" s="1"/>
  <c r="F20" i="45"/>
  <c r="F21" i="44" s="1"/>
  <c r="D20" i="45"/>
  <c r="G20" i="45"/>
  <c r="F22" i="45"/>
  <c r="F23" i="44" s="1"/>
  <c r="G22" i="45"/>
  <c r="D22" i="45"/>
  <c r="C23" i="44"/>
  <c r="G60" i="45"/>
  <c r="F60" i="45"/>
  <c r="F61" i="44" s="1"/>
  <c r="D60" i="45"/>
  <c r="M50" i="45"/>
  <c r="F33" i="45"/>
  <c r="F34" i="44" s="1"/>
  <c r="C17" i="44"/>
  <c r="F30" i="45"/>
  <c r="F31" i="44" s="1"/>
  <c r="G30" i="45"/>
  <c r="C31" i="44"/>
  <c r="F38" i="45"/>
  <c r="K38" i="45" s="1"/>
  <c r="G38" i="45"/>
  <c r="C39" i="44"/>
  <c r="F19" i="45"/>
  <c r="F20" i="44" s="1"/>
  <c r="C22" i="50"/>
  <c r="E10" i="44"/>
  <c r="D33" i="50" s="1"/>
  <c r="C55" i="44"/>
  <c r="D54" i="45"/>
  <c r="G54" i="45"/>
  <c r="F40" i="45"/>
  <c r="F41" i="44" s="1"/>
  <c r="D40" i="45"/>
  <c r="G40" i="45"/>
  <c r="C41" i="44"/>
  <c r="D48" i="44"/>
  <c r="K47" i="45"/>
  <c r="L47" i="45"/>
  <c r="H47" i="45"/>
  <c r="P47" i="45" s="1"/>
  <c r="S47" i="45" s="1"/>
  <c r="J48" i="44" s="1"/>
  <c r="N26" i="45"/>
  <c r="G27" i="44"/>
  <c r="O26" i="45"/>
  <c r="I27" i="44" s="1"/>
  <c r="G18" i="45"/>
  <c r="F18" i="45"/>
  <c r="D51" i="45"/>
  <c r="C52" i="44"/>
  <c r="F61" i="45"/>
  <c r="M61" i="45" s="1"/>
  <c r="C62" i="44"/>
  <c r="F36" i="45"/>
  <c r="G36" i="45"/>
  <c r="D19" i="44"/>
  <c r="E18" i="45"/>
  <c r="E19" i="44" s="1"/>
  <c r="G37" i="45"/>
  <c r="F37" i="45"/>
  <c r="L37" i="45" s="1"/>
  <c r="G39" i="45"/>
  <c r="F39" i="45"/>
  <c r="F40" i="44" s="1"/>
  <c r="C40" i="44"/>
  <c r="D39" i="45"/>
  <c r="M61" i="47"/>
  <c r="C51" i="44"/>
  <c r="D58" i="50"/>
  <c r="G50" i="45"/>
  <c r="D113" i="47"/>
  <c r="D63" i="50"/>
  <c r="C60" i="50"/>
  <c r="C63" i="50"/>
  <c r="H43" i="50"/>
  <c r="M62" i="47"/>
  <c r="D60" i="50"/>
  <c r="G43" i="50"/>
  <c r="M70" i="47"/>
  <c r="D67" i="50"/>
  <c r="E8" i="45" l="1"/>
  <c r="C69" i="50"/>
  <c r="D9" i="51"/>
  <c r="G9" i="51" s="1"/>
  <c r="AT61" i="45"/>
  <c r="AL62" i="44" s="1"/>
  <c r="BH61" i="45"/>
  <c r="AZ62" i="44" s="1"/>
  <c r="BT61" i="45"/>
  <c r="BL62" i="44" s="1"/>
  <c r="AY61" i="45"/>
  <c r="AQ62" i="44" s="1"/>
  <c r="AF61" i="45"/>
  <c r="X62" i="44" s="1"/>
  <c r="Y61" i="45"/>
  <c r="Q62" i="44" s="1"/>
  <c r="W61" i="45"/>
  <c r="O62" i="44" s="1"/>
  <c r="AI61" i="45"/>
  <c r="AA62" i="44" s="1"/>
  <c r="AS61" i="45"/>
  <c r="AK62" i="44" s="1"/>
  <c r="AH61" i="45"/>
  <c r="Z62" i="44" s="1"/>
  <c r="BK61" i="45"/>
  <c r="BC62" i="44" s="1"/>
  <c r="AW61" i="45"/>
  <c r="AO62" i="44" s="1"/>
  <c r="X61" i="45"/>
  <c r="P62" i="44" s="1"/>
  <c r="AN61" i="45"/>
  <c r="AF62" i="44" s="1"/>
  <c r="AJ61" i="45"/>
  <c r="AB62" i="44" s="1"/>
  <c r="Z61" i="45"/>
  <c r="R62" i="44" s="1"/>
  <c r="BA61" i="45"/>
  <c r="AS62" i="44" s="1"/>
  <c r="AZ61" i="45"/>
  <c r="AR62" i="44" s="1"/>
  <c r="BR61" i="45"/>
  <c r="BJ62" i="44" s="1"/>
  <c r="AD61" i="45"/>
  <c r="V62" i="44" s="1"/>
  <c r="AA61" i="45"/>
  <c r="S62" i="44" s="1"/>
  <c r="BF61" i="45"/>
  <c r="AX62" i="44" s="1"/>
  <c r="AP61" i="45"/>
  <c r="AH62" i="44" s="1"/>
  <c r="BM61" i="45"/>
  <c r="BE62" i="44" s="1"/>
  <c r="BC61" i="45"/>
  <c r="AU62" i="44" s="1"/>
  <c r="BP61" i="45"/>
  <c r="BH62" i="44" s="1"/>
  <c r="AB61" i="45"/>
  <c r="T62" i="44" s="1"/>
  <c r="BS61" i="45"/>
  <c r="BK62" i="44" s="1"/>
  <c r="BN61" i="45"/>
  <c r="BF62" i="44" s="1"/>
  <c r="AC61" i="45"/>
  <c r="U62" i="44" s="1"/>
  <c r="AR61" i="45"/>
  <c r="AJ62" i="44" s="1"/>
  <c r="BG61" i="45"/>
  <c r="AY62" i="44" s="1"/>
  <c r="AQ61" i="45"/>
  <c r="AI62" i="44" s="1"/>
  <c r="BQ61" i="45"/>
  <c r="BI62" i="44" s="1"/>
  <c r="BO61" i="45"/>
  <c r="BG62" i="44" s="1"/>
  <c r="AO61" i="45"/>
  <c r="AG62" i="44" s="1"/>
  <c r="AM61" i="45"/>
  <c r="AE62" i="44" s="1"/>
  <c r="BL61" i="45"/>
  <c r="BD62" i="44" s="1"/>
  <c r="AV61" i="45"/>
  <c r="AN62" i="44" s="1"/>
  <c r="G58" i="50"/>
  <c r="J58" i="50" s="1"/>
  <c r="J59" i="50"/>
  <c r="M63" i="47"/>
  <c r="H30" i="45"/>
  <c r="D62" i="44"/>
  <c r="K50" i="45"/>
  <c r="J50" i="45"/>
  <c r="R50" i="45" s="1"/>
  <c r="E50" i="45"/>
  <c r="E51" i="44" s="1"/>
  <c r="I50" i="45"/>
  <c r="Q50" i="45" s="1"/>
  <c r="BI61" i="45"/>
  <c r="BA62" i="44" s="1"/>
  <c r="BD61" i="45"/>
  <c r="AV62" i="44" s="1"/>
  <c r="AK61" i="45"/>
  <c r="AC62" i="44" s="1"/>
  <c r="H62" i="44"/>
  <c r="BB61" i="45"/>
  <c r="AT62" i="44" s="1"/>
  <c r="AG61" i="45"/>
  <c r="Y62" i="44" s="1"/>
  <c r="T50" i="45"/>
  <c r="U50" i="45" s="1"/>
  <c r="L51" i="44" s="1"/>
  <c r="T47" i="45"/>
  <c r="K48" i="44" s="1"/>
  <c r="G63" i="50"/>
  <c r="J63" i="50" s="1"/>
  <c r="S57" i="45"/>
  <c r="J58" i="44" s="1"/>
  <c r="T57" i="45"/>
  <c r="U57" i="45" s="1"/>
  <c r="L58" i="44" s="1"/>
  <c r="F19" i="44"/>
  <c r="M18" i="45"/>
  <c r="J18" i="45"/>
  <c r="R18" i="45" s="1"/>
  <c r="I18" i="45"/>
  <c r="Q18" i="45" s="1"/>
  <c r="D59" i="44"/>
  <c r="K58" i="45"/>
  <c r="L58" i="45"/>
  <c r="I58" i="45"/>
  <c r="Q58" i="45" s="1"/>
  <c r="E58" i="45"/>
  <c r="E59" i="44" s="1"/>
  <c r="M58" i="45"/>
  <c r="J58" i="45"/>
  <c r="R58" i="45" s="1"/>
  <c r="H58" i="45"/>
  <c r="P58" i="45" s="1"/>
  <c r="D53" i="44"/>
  <c r="E52" i="45"/>
  <c r="E53" i="44" s="1"/>
  <c r="M52" i="45"/>
  <c r="K52" i="45"/>
  <c r="L52" i="45"/>
  <c r="I52" i="45"/>
  <c r="Q52" i="45" s="1"/>
  <c r="H52" i="45"/>
  <c r="P52" i="45" s="1"/>
  <c r="J52" i="45"/>
  <c r="R52" i="45" s="1"/>
  <c r="E59" i="45"/>
  <c r="E60" i="44" s="1"/>
  <c r="D60" i="44"/>
  <c r="K59" i="45"/>
  <c r="H59" i="45"/>
  <c r="P59" i="45" s="1"/>
  <c r="L59" i="45"/>
  <c r="I59" i="45"/>
  <c r="Q59" i="45" s="1"/>
  <c r="M59" i="45"/>
  <c r="J59" i="45"/>
  <c r="R59" i="45" s="1"/>
  <c r="G48" i="44"/>
  <c r="O47" i="45"/>
  <c r="I48" i="44" s="1"/>
  <c r="N47" i="45"/>
  <c r="H61" i="45"/>
  <c r="P61" i="45" s="1"/>
  <c r="J57" i="45"/>
  <c r="R57" i="45" s="1"/>
  <c r="N62" i="45"/>
  <c r="O62" i="45"/>
  <c r="I63" i="44" s="1"/>
  <c r="G63" i="44"/>
  <c r="M53" i="45"/>
  <c r="D54" i="44"/>
  <c r="E53" i="45"/>
  <c r="E54" i="44" s="1"/>
  <c r="L53" i="45"/>
  <c r="I53" i="45"/>
  <c r="Q53" i="45" s="1"/>
  <c r="K53" i="45"/>
  <c r="H53" i="45"/>
  <c r="P53" i="45" s="1"/>
  <c r="J53" i="45"/>
  <c r="R53" i="45" s="1"/>
  <c r="G19" i="44"/>
  <c r="N18" i="45"/>
  <c r="O18" i="45"/>
  <c r="I19" i="44" s="1"/>
  <c r="L22" i="45"/>
  <c r="M22" i="45"/>
  <c r="D23" i="44"/>
  <c r="J22" i="45"/>
  <c r="R22" i="45" s="1"/>
  <c r="E22" i="45"/>
  <c r="E23" i="44" s="1"/>
  <c r="I22" i="45"/>
  <c r="Q22" i="45" s="1"/>
  <c r="K22" i="45"/>
  <c r="G42" i="44"/>
  <c r="O41" i="45"/>
  <c r="I42" i="44" s="1"/>
  <c r="N41" i="45"/>
  <c r="F48" i="44"/>
  <c r="M47" i="45"/>
  <c r="I47" i="45"/>
  <c r="Q47" i="45" s="1"/>
  <c r="J47" i="45"/>
  <c r="R47" i="45" s="1"/>
  <c r="G46" i="44"/>
  <c r="N45" i="45"/>
  <c r="O45" i="45"/>
  <c r="I46" i="44" s="1"/>
  <c r="J61" i="45"/>
  <c r="R61" i="45" s="1"/>
  <c r="K57" i="45"/>
  <c r="O53" i="45"/>
  <c r="I54" i="44" s="1"/>
  <c r="G54" i="44"/>
  <c r="N53" i="45"/>
  <c r="N39" i="45"/>
  <c r="G40" i="44"/>
  <c r="O39" i="45"/>
  <c r="I40" i="44" s="1"/>
  <c r="O22" i="45"/>
  <c r="I23" i="44" s="1"/>
  <c r="N22" i="45"/>
  <c r="G23" i="44"/>
  <c r="O43" i="45"/>
  <c r="I44" i="44" s="1"/>
  <c r="G44" i="44"/>
  <c r="N43" i="45"/>
  <c r="F27" i="44"/>
  <c r="J26" i="45"/>
  <c r="R26" i="45" s="1"/>
  <c r="I26" i="45"/>
  <c r="Q26" i="45" s="1"/>
  <c r="H26" i="45"/>
  <c r="P26" i="45" s="1"/>
  <c r="K26" i="45"/>
  <c r="I61" i="45"/>
  <c r="Q61" i="45" s="1"/>
  <c r="AN33" i="45"/>
  <c r="AF34" i="44" s="1"/>
  <c r="AJ33" i="45"/>
  <c r="AB34" i="44" s="1"/>
  <c r="AV33" i="45"/>
  <c r="AN34" i="44" s="1"/>
  <c r="AR33" i="45"/>
  <c r="AJ34" i="44" s="1"/>
  <c r="AS33" i="45"/>
  <c r="AK34" i="44" s="1"/>
  <c r="BL33" i="45"/>
  <c r="BD34" i="44" s="1"/>
  <c r="BH33" i="45"/>
  <c r="AZ34" i="44" s="1"/>
  <c r="Z33" i="45"/>
  <c r="R34" i="44" s="1"/>
  <c r="AW33" i="45"/>
  <c r="AO34" i="44" s="1"/>
  <c r="AU33" i="45"/>
  <c r="AM34" i="44" s="1"/>
  <c r="BO33" i="45"/>
  <c r="BG34" i="44" s="1"/>
  <c r="AG33" i="45"/>
  <c r="Y34" i="44" s="1"/>
  <c r="BS33" i="45"/>
  <c r="BK34" i="44" s="1"/>
  <c r="AH33" i="45"/>
  <c r="Z34" i="44" s="1"/>
  <c r="AO33" i="45"/>
  <c r="AG34" i="44" s="1"/>
  <c r="AL33" i="45"/>
  <c r="AD34" i="44" s="1"/>
  <c r="BB33" i="45"/>
  <c r="AT34" i="44" s="1"/>
  <c r="BE33" i="45"/>
  <c r="AW34" i="44" s="1"/>
  <c r="BG33" i="45"/>
  <c r="AY34" i="44" s="1"/>
  <c r="BR33" i="45"/>
  <c r="BJ34" i="44" s="1"/>
  <c r="BM33" i="45"/>
  <c r="BE34" i="44" s="1"/>
  <c r="AP33" i="45"/>
  <c r="AH34" i="44" s="1"/>
  <c r="AA33" i="45"/>
  <c r="S34" i="44" s="1"/>
  <c r="BI33" i="45"/>
  <c r="BA34" i="44" s="1"/>
  <c r="AQ33" i="45"/>
  <c r="AI34" i="44" s="1"/>
  <c r="BJ33" i="45"/>
  <c r="BB34" i="44" s="1"/>
  <c r="X33" i="45"/>
  <c r="P34" i="44" s="1"/>
  <c r="W33" i="45"/>
  <c r="O34" i="44" s="1"/>
  <c r="AD33" i="45"/>
  <c r="V34" i="44" s="1"/>
  <c r="BD33" i="45"/>
  <c r="AV34" i="44" s="1"/>
  <c r="AM33" i="45"/>
  <c r="AE34" i="44" s="1"/>
  <c r="BQ33" i="45"/>
  <c r="BI34" i="44" s="1"/>
  <c r="Y33" i="45"/>
  <c r="Q34" i="44" s="1"/>
  <c r="BK33" i="45"/>
  <c r="BC34" i="44" s="1"/>
  <c r="BF33" i="45"/>
  <c r="AX34" i="44" s="1"/>
  <c r="BA33" i="45"/>
  <c r="AS34" i="44" s="1"/>
  <c r="AK33" i="45"/>
  <c r="AC34" i="44" s="1"/>
  <c r="AF33" i="45"/>
  <c r="X34" i="44" s="1"/>
  <c r="BT33" i="45"/>
  <c r="BL34" i="44" s="1"/>
  <c r="AI33" i="45"/>
  <c r="AA34" i="44" s="1"/>
  <c r="AY33" i="45"/>
  <c r="AQ34" i="44" s="1"/>
  <c r="AB33" i="45"/>
  <c r="T34" i="44" s="1"/>
  <c r="AZ33" i="45"/>
  <c r="AR34" i="44" s="1"/>
  <c r="BP33" i="45"/>
  <c r="BH34" i="44" s="1"/>
  <c r="AE33" i="45"/>
  <c r="W34" i="44" s="1"/>
  <c r="BC33" i="45"/>
  <c r="AU34" i="44" s="1"/>
  <c r="V33" i="45"/>
  <c r="N34" i="44" s="1"/>
  <c r="M34" i="44" s="1"/>
  <c r="AT33" i="45"/>
  <c r="AL34" i="44" s="1"/>
  <c r="BN33" i="45"/>
  <c r="BF34" i="44" s="1"/>
  <c r="AC33" i="45"/>
  <c r="U34" i="44" s="1"/>
  <c r="H34" i="44"/>
  <c r="AX33" i="45"/>
  <c r="AP34" i="44" s="1"/>
  <c r="G18" i="44"/>
  <c r="N17" i="45"/>
  <c r="O17" i="45"/>
  <c r="I18" i="44" s="1"/>
  <c r="F38" i="44"/>
  <c r="M37" i="45"/>
  <c r="K37" i="45"/>
  <c r="E49" i="45"/>
  <c r="E50" i="44" s="1"/>
  <c r="H49" i="45"/>
  <c r="P49" i="45" s="1"/>
  <c r="D50" i="44"/>
  <c r="I49" i="45"/>
  <c r="Q49" i="45" s="1"/>
  <c r="K49" i="45"/>
  <c r="L49" i="45"/>
  <c r="M49" i="45"/>
  <c r="J49" i="45"/>
  <c r="R49" i="45" s="1"/>
  <c r="BR51" i="45"/>
  <c r="BJ52" i="44" s="1"/>
  <c r="AJ51" i="45"/>
  <c r="AB52" i="44" s="1"/>
  <c r="AY51" i="45"/>
  <c r="AQ52" i="44" s="1"/>
  <c r="H52" i="44"/>
  <c r="W51" i="45"/>
  <c r="O52" i="44" s="1"/>
  <c r="AR51" i="45"/>
  <c r="AJ52" i="44" s="1"/>
  <c r="AH51" i="45"/>
  <c r="Z52" i="44" s="1"/>
  <c r="AC51" i="45"/>
  <c r="U52" i="44" s="1"/>
  <c r="AN51" i="45"/>
  <c r="AF52" i="44" s="1"/>
  <c r="BP51" i="45"/>
  <c r="BH52" i="44" s="1"/>
  <c r="BF51" i="45"/>
  <c r="AX52" i="44" s="1"/>
  <c r="AK51" i="45"/>
  <c r="AC52" i="44" s="1"/>
  <c r="AV51" i="45"/>
  <c r="AN52" i="44" s="1"/>
  <c r="AP51" i="45"/>
  <c r="AH52" i="44" s="1"/>
  <c r="AM51" i="45"/>
  <c r="AE52" i="44" s="1"/>
  <c r="AS51" i="45"/>
  <c r="AK52" i="44" s="1"/>
  <c r="BD51" i="45"/>
  <c r="AV52" i="44" s="1"/>
  <c r="BK51" i="45"/>
  <c r="BC52" i="44" s="1"/>
  <c r="BG51" i="45"/>
  <c r="AY52" i="44" s="1"/>
  <c r="BA51" i="45"/>
  <c r="AS52" i="44" s="1"/>
  <c r="V51" i="45"/>
  <c r="N52" i="44" s="1"/>
  <c r="M52" i="44" s="1"/>
  <c r="AG51" i="45"/>
  <c r="Y52" i="44" s="1"/>
  <c r="AU51" i="45"/>
  <c r="AM52" i="44" s="1"/>
  <c r="AL51" i="45"/>
  <c r="AD52" i="44" s="1"/>
  <c r="AW51" i="45"/>
  <c r="AO52" i="44" s="1"/>
  <c r="AA51" i="45"/>
  <c r="S52" i="44" s="1"/>
  <c r="AT51" i="45"/>
  <c r="AL52" i="44" s="1"/>
  <c r="BE51" i="45"/>
  <c r="AW52" i="44" s="1"/>
  <c r="AX51" i="45"/>
  <c r="AP52" i="44" s="1"/>
  <c r="BJ51" i="45"/>
  <c r="BB52" i="44" s="1"/>
  <c r="AB51" i="45"/>
  <c r="T52" i="44" s="1"/>
  <c r="AE51" i="45"/>
  <c r="W52" i="44" s="1"/>
  <c r="Y51" i="45"/>
  <c r="Q52" i="44" s="1"/>
  <c r="AO51" i="45"/>
  <c r="AG52" i="44" s="1"/>
  <c r="BM51" i="45"/>
  <c r="BE52" i="44" s="1"/>
  <c r="AZ51" i="45"/>
  <c r="AR52" i="44" s="1"/>
  <c r="BH51" i="45"/>
  <c r="AZ52" i="44" s="1"/>
  <c r="AQ51" i="45"/>
  <c r="AI52" i="44" s="1"/>
  <c r="BN51" i="45"/>
  <c r="BF52" i="44" s="1"/>
  <c r="Z51" i="45"/>
  <c r="R52" i="44" s="1"/>
  <c r="BI51" i="45"/>
  <c r="BA52" i="44" s="1"/>
  <c r="BO51" i="45"/>
  <c r="BG52" i="44" s="1"/>
  <c r="BQ51" i="45"/>
  <c r="BI52" i="44" s="1"/>
  <c r="BS51" i="45"/>
  <c r="BK52" i="44" s="1"/>
  <c r="BB51" i="45"/>
  <c r="AT52" i="44" s="1"/>
  <c r="AI51" i="45"/>
  <c r="AA52" i="44" s="1"/>
  <c r="AF51" i="45"/>
  <c r="X52" i="44" s="1"/>
  <c r="X51" i="45"/>
  <c r="P52" i="44" s="1"/>
  <c r="BL51" i="45"/>
  <c r="BD52" i="44" s="1"/>
  <c r="BT51" i="45"/>
  <c r="BL52" i="44" s="1"/>
  <c r="BC51" i="45"/>
  <c r="AU52" i="44" s="1"/>
  <c r="AD51" i="45"/>
  <c r="V52" i="44" s="1"/>
  <c r="G38" i="44"/>
  <c r="O37" i="45"/>
  <c r="I38" i="44" s="1"/>
  <c r="N37" i="45"/>
  <c r="BQ26" i="45"/>
  <c r="BL26" i="45"/>
  <c r="BT26" i="45"/>
  <c r="V26" i="45"/>
  <c r="Y26" i="45"/>
  <c r="BK26" i="45"/>
  <c r="BR26" i="45"/>
  <c r="BO26" i="45"/>
  <c r="BP26" i="45"/>
  <c r="W26" i="45"/>
  <c r="X26" i="45"/>
  <c r="BS26" i="45"/>
  <c r="BN26" i="45"/>
  <c r="H27" i="44"/>
  <c r="BM26" i="45"/>
  <c r="AD26" i="45"/>
  <c r="AA26" i="45"/>
  <c r="AC26" i="45"/>
  <c r="Z26" i="45"/>
  <c r="AB26" i="45"/>
  <c r="N20" i="45"/>
  <c r="G21" i="44"/>
  <c r="O20" i="45"/>
  <c r="I21" i="44" s="1"/>
  <c r="D34" i="44"/>
  <c r="K33" i="45"/>
  <c r="M33" i="45"/>
  <c r="H33" i="45"/>
  <c r="P33" i="45" s="1"/>
  <c r="I33" i="45"/>
  <c r="Q33" i="45" s="1"/>
  <c r="J33" i="45"/>
  <c r="R33" i="45" s="1"/>
  <c r="E33" i="45"/>
  <c r="E34" i="44" s="1"/>
  <c r="L33" i="45"/>
  <c r="M26" i="45"/>
  <c r="K61" i="45"/>
  <c r="L57" i="45"/>
  <c r="N35" i="45"/>
  <c r="O35" i="45"/>
  <c r="I36" i="44" s="1"/>
  <c r="G36" i="44"/>
  <c r="N25" i="45"/>
  <c r="G26" i="44"/>
  <c r="O25" i="45"/>
  <c r="I26" i="44" s="1"/>
  <c r="K18" i="45"/>
  <c r="O38" i="45"/>
  <c r="I39" i="44" s="1"/>
  <c r="G39" i="44"/>
  <c r="N38" i="45"/>
  <c r="E20" i="45"/>
  <c r="E21" i="44" s="1"/>
  <c r="L20" i="45"/>
  <c r="D21" i="44"/>
  <c r="J20" i="45"/>
  <c r="R20" i="45" s="1"/>
  <c r="I20" i="45"/>
  <c r="Q20" i="45" s="1"/>
  <c r="M20" i="45"/>
  <c r="K20" i="45"/>
  <c r="D44" i="44"/>
  <c r="K43" i="45"/>
  <c r="L43" i="45"/>
  <c r="M43" i="45"/>
  <c r="H43" i="45"/>
  <c r="P43" i="45" s="1"/>
  <c r="E43" i="45"/>
  <c r="E44" i="44" s="1"/>
  <c r="I43" i="45"/>
  <c r="Q43" i="45" s="1"/>
  <c r="J43" i="45"/>
  <c r="R43" i="45" s="1"/>
  <c r="N49" i="45"/>
  <c r="G50" i="44"/>
  <c r="O49" i="45"/>
  <c r="I50" i="44" s="1"/>
  <c r="K31" i="45"/>
  <c r="D33" i="44"/>
  <c r="J32" i="45"/>
  <c r="R32" i="45" s="1"/>
  <c r="E32" i="45"/>
  <c r="E33" i="44" s="1"/>
  <c r="K32" i="45"/>
  <c r="L32" i="45"/>
  <c r="M32" i="45"/>
  <c r="H32" i="45"/>
  <c r="P32" i="45" s="1"/>
  <c r="I32" i="45"/>
  <c r="Q32" i="45" s="1"/>
  <c r="D18" i="44"/>
  <c r="H17" i="45"/>
  <c r="P17" i="45" s="1"/>
  <c r="I17" i="45"/>
  <c r="Q17" i="45" s="1"/>
  <c r="J17" i="45"/>
  <c r="R17" i="45" s="1"/>
  <c r="L17" i="45"/>
  <c r="K17" i="45"/>
  <c r="E17" i="45"/>
  <c r="E18" i="44" s="1"/>
  <c r="M17" i="45"/>
  <c r="E35" i="45"/>
  <c r="E36" i="44" s="1"/>
  <c r="H35" i="45"/>
  <c r="P35" i="45" s="1"/>
  <c r="D36" i="44"/>
  <c r="I35" i="45"/>
  <c r="Q35" i="45" s="1"/>
  <c r="J35" i="45"/>
  <c r="R35" i="45" s="1"/>
  <c r="K35" i="45"/>
  <c r="M35" i="45"/>
  <c r="L35" i="45"/>
  <c r="F39" i="44"/>
  <c r="H38" i="45"/>
  <c r="P38" i="45" s="1"/>
  <c r="I38" i="45"/>
  <c r="Q38" i="45" s="1"/>
  <c r="J38" i="45"/>
  <c r="R38" i="45" s="1"/>
  <c r="D22" i="44"/>
  <c r="L21" i="45"/>
  <c r="M21" i="45"/>
  <c r="I21" i="45"/>
  <c r="Q21" i="45" s="1"/>
  <c r="K21" i="45"/>
  <c r="J21" i="45"/>
  <c r="R21" i="45" s="1"/>
  <c r="H21" i="45"/>
  <c r="P21" i="45" s="1"/>
  <c r="E21" i="45"/>
  <c r="E22" i="44" s="1"/>
  <c r="E29" i="45"/>
  <c r="E30" i="44" s="1"/>
  <c r="J29" i="45"/>
  <c r="H29" i="45"/>
  <c r="L29" i="45"/>
  <c r="D30" i="44"/>
  <c r="M29" i="45"/>
  <c r="K29" i="45"/>
  <c r="I29" i="45"/>
  <c r="N56" i="45"/>
  <c r="G57" i="44"/>
  <c r="O56" i="45"/>
  <c r="I57" i="44" s="1"/>
  <c r="I25" i="45"/>
  <c r="Q25" i="45" s="1"/>
  <c r="K25" i="45"/>
  <c r="J25" i="45"/>
  <c r="R25" i="45" s="1"/>
  <c r="L25" i="45"/>
  <c r="E25" i="45"/>
  <c r="E26" i="44" s="1"/>
  <c r="M25" i="45"/>
  <c r="D26" i="44"/>
  <c r="D42" i="44"/>
  <c r="K41" i="45"/>
  <c r="L41" i="45"/>
  <c r="J41" i="45"/>
  <c r="R41" i="45" s="1"/>
  <c r="E41" i="45"/>
  <c r="E42" i="44" s="1"/>
  <c r="M41" i="45"/>
  <c r="I41" i="45"/>
  <c r="Q41" i="45" s="1"/>
  <c r="H41" i="45"/>
  <c r="P41" i="45" s="1"/>
  <c r="J30" i="45"/>
  <c r="K56" i="45"/>
  <c r="D57" i="44"/>
  <c r="L56" i="45"/>
  <c r="I56" i="45"/>
  <c r="Q56" i="45" s="1"/>
  <c r="H56" i="45"/>
  <c r="P56" i="45" s="1"/>
  <c r="J56" i="45"/>
  <c r="R56" i="45" s="1"/>
  <c r="M56" i="45"/>
  <c r="E56" i="45"/>
  <c r="E57" i="44" s="1"/>
  <c r="L18" i="45"/>
  <c r="O30" i="45"/>
  <c r="I31" i="44" s="1"/>
  <c r="N30" i="45"/>
  <c r="G31" i="44"/>
  <c r="G24" i="44"/>
  <c r="O23" i="45"/>
  <c r="I24" i="44" s="1"/>
  <c r="N23" i="45"/>
  <c r="M30" i="45"/>
  <c r="N32" i="45"/>
  <c r="G33" i="44"/>
  <c r="O32" i="45"/>
  <c r="I33" i="44" s="1"/>
  <c r="K27" i="45"/>
  <c r="L27" i="45"/>
  <c r="M27" i="45"/>
  <c r="D28" i="44"/>
  <c r="E27" i="45"/>
  <c r="E28" i="44" s="1"/>
  <c r="I27" i="45"/>
  <c r="Q27" i="45" s="1"/>
  <c r="J27" i="45"/>
  <c r="R27" i="45" s="1"/>
  <c r="E55" i="45"/>
  <c r="E56" i="44" s="1"/>
  <c r="D56" i="44"/>
  <c r="I55" i="45"/>
  <c r="Q55" i="45" s="1"/>
  <c r="H55" i="45"/>
  <c r="P55" i="45" s="1"/>
  <c r="L55" i="45"/>
  <c r="J55" i="45"/>
  <c r="R55" i="45" s="1"/>
  <c r="M55" i="45"/>
  <c r="K55" i="45"/>
  <c r="N36" i="45"/>
  <c r="G37" i="44"/>
  <c r="O36" i="45"/>
  <c r="I37" i="44" s="1"/>
  <c r="M48" i="45"/>
  <c r="D49" i="44"/>
  <c r="E48" i="45"/>
  <c r="E49" i="44" s="1"/>
  <c r="L48" i="45"/>
  <c r="I48" i="45"/>
  <c r="Q48" i="45" s="1"/>
  <c r="H48" i="45"/>
  <c r="P48" i="45" s="1"/>
  <c r="J48" i="45"/>
  <c r="R48" i="45" s="1"/>
  <c r="K48" i="45"/>
  <c r="N21" i="45"/>
  <c r="G22" i="44"/>
  <c r="O21" i="45"/>
  <c r="I22" i="44" s="1"/>
  <c r="M23" i="45"/>
  <c r="D24" i="44"/>
  <c r="E23" i="45"/>
  <c r="E24" i="44" s="1"/>
  <c r="K23" i="45"/>
  <c r="L23" i="45"/>
  <c r="I23" i="45"/>
  <c r="Q23" i="45" s="1"/>
  <c r="J23" i="45"/>
  <c r="R23" i="45" s="1"/>
  <c r="I30" i="45"/>
  <c r="G43" i="44"/>
  <c r="N42" i="45"/>
  <c r="O42" i="45"/>
  <c r="I43" i="44" s="1"/>
  <c r="G51" i="44"/>
  <c r="N50" i="45"/>
  <c r="O50" i="45"/>
  <c r="I51" i="44" s="1"/>
  <c r="F37" i="44"/>
  <c r="H36" i="45"/>
  <c r="P36" i="45" s="1"/>
  <c r="L36" i="45"/>
  <c r="J36" i="45"/>
  <c r="R36" i="45" s="1"/>
  <c r="I36" i="45"/>
  <c r="Q36" i="45" s="1"/>
  <c r="K36" i="45"/>
  <c r="G41" i="44"/>
  <c r="N40" i="45"/>
  <c r="O40" i="45"/>
  <c r="I41" i="44" s="1"/>
  <c r="M36" i="45"/>
  <c r="F58" i="44"/>
  <c r="I57" i="45"/>
  <c r="Q57" i="45" s="1"/>
  <c r="L30" i="45"/>
  <c r="H40" i="45"/>
  <c r="P40" i="45" s="1"/>
  <c r="I40" i="45"/>
  <c r="Q40" i="45" s="1"/>
  <c r="J40" i="45"/>
  <c r="R40" i="45" s="1"/>
  <c r="L40" i="45"/>
  <c r="M40" i="45"/>
  <c r="E40" i="45"/>
  <c r="E41" i="44" s="1"/>
  <c r="K40" i="45"/>
  <c r="D41" i="44"/>
  <c r="N31" i="45"/>
  <c r="O31" i="45"/>
  <c r="I32" i="44" s="1"/>
  <c r="G32" i="44"/>
  <c r="G20" i="44"/>
  <c r="O19" i="45"/>
  <c r="I20" i="44" s="1"/>
  <c r="N19" i="45"/>
  <c r="N34" i="45"/>
  <c r="O34" i="45"/>
  <c r="I35" i="44" s="1"/>
  <c r="G35" i="44"/>
  <c r="M42" i="45"/>
  <c r="D43" i="44"/>
  <c r="J42" i="45"/>
  <c r="R42" i="45" s="1"/>
  <c r="H42" i="45"/>
  <c r="P42" i="45" s="1"/>
  <c r="I42" i="45"/>
  <c r="Q42" i="45" s="1"/>
  <c r="E42" i="45"/>
  <c r="E43" i="44" s="1"/>
  <c r="L42" i="45"/>
  <c r="K42" i="45"/>
  <c r="G28" i="44"/>
  <c r="N27" i="45"/>
  <c r="O27" i="45"/>
  <c r="I28" i="44" s="1"/>
  <c r="O55" i="45"/>
  <c r="I56" i="44" s="1"/>
  <c r="N55" i="45"/>
  <c r="G56" i="44"/>
  <c r="F62" i="44"/>
  <c r="L61" i="45"/>
  <c r="D45" i="44"/>
  <c r="L44" i="45"/>
  <c r="H44" i="45"/>
  <c r="P44" i="45" s="1"/>
  <c r="M44" i="45"/>
  <c r="K44" i="45"/>
  <c r="I44" i="45"/>
  <c r="Q44" i="45" s="1"/>
  <c r="J44" i="45"/>
  <c r="R44" i="45" s="1"/>
  <c r="E44" i="45"/>
  <c r="E45" i="44" s="1"/>
  <c r="G58" i="44"/>
  <c r="N57" i="45"/>
  <c r="O57" i="45"/>
  <c r="I58" i="44" s="1"/>
  <c r="I31" i="45"/>
  <c r="Q31" i="45" s="1"/>
  <c r="H31" i="45"/>
  <c r="P31" i="45" s="1"/>
  <c r="J31" i="45"/>
  <c r="R31" i="45" s="1"/>
  <c r="M31" i="45"/>
  <c r="F32" i="44"/>
  <c r="J19" i="45"/>
  <c r="R19" i="45" s="1"/>
  <c r="D20" i="44"/>
  <c r="L19" i="45"/>
  <c r="M19" i="45"/>
  <c r="E19" i="45"/>
  <c r="E20" i="44" s="1"/>
  <c r="I19" i="45"/>
  <c r="Q19" i="45" s="1"/>
  <c r="K19" i="45"/>
  <c r="G17" i="44"/>
  <c r="N16" i="45"/>
  <c r="O16" i="45"/>
  <c r="I17" i="44" s="1"/>
  <c r="K30" i="45"/>
  <c r="D35" i="44"/>
  <c r="J34" i="45"/>
  <c r="R34" i="45" s="1"/>
  <c r="H34" i="45"/>
  <c r="P34" i="45" s="1"/>
  <c r="I34" i="45"/>
  <c r="Q34" i="45" s="1"/>
  <c r="E34" i="45"/>
  <c r="E35" i="44" s="1"/>
  <c r="M34" i="45"/>
  <c r="L34" i="45"/>
  <c r="K34" i="45"/>
  <c r="K28" i="45"/>
  <c r="D29" i="44"/>
  <c r="H28" i="45"/>
  <c r="P28" i="45" s="1"/>
  <c r="J28" i="45"/>
  <c r="R28" i="45" s="1"/>
  <c r="I28" i="45"/>
  <c r="Q28" i="45" s="1"/>
  <c r="L28" i="45"/>
  <c r="E28" i="45"/>
  <c r="E29" i="44" s="1"/>
  <c r="M28" i="45"/>
  <c r="N54" i="45"/>
  <c r="G55" i="44"/>
  <c r="O54" i="45"/>
  <c r="I55" i="44" s="1"/>
  <c r="D61" i="44"/>
  <c r="K60" i="45"/>
  <c r="M60" i="45"/>
  <c r="E60" i="45"/>
  <c r="E61" i="44" s="1"/>
  <c r="J60" i="45"/>
  <c r="R60" i="45" s="1"/>
  <c r="L60" i="45"/>
  <c r="H60" i="45"/>
  <c r="P60" i="45" s="1"/>
  <c r="I60" i="45"/>
  <c r="Q60" i="45" s="1"/>
  <c r="E24" i="45"/>
  <c r="E25" i="44" s="1"/>
  <c r="D25" i="44"/>
  <c r="I24" i="45"/>
  <c r="Q24" i="45" s="1"/>
  <c r="H24" i="45"/>
  <c r="P24" i="45" s="1"/>
  <c r="J24" i="45"/>
  <c r="R24" i="45" s="1"/>
  <c r="L24" i="45"/>
  <c r="M24" i="45"/>
  <c r="K24" i="45"/>
  <c r="M38" i="45"/>
  <c r="BO59" i="45"/>
  <c r="BG60" i="44" s="1"/>
  <c r="AL59" i="45"/>
  <c r="AD60" i="44" s="1"/>
  <c r="BL59" i="45"/>
  <c r="BD60" i="44" s="1"/>
  <c r="AB59" i="45"/>
  <c r="T60" i="44" s="1"/>
  <c r="AT59" i="45"/>
  <c r="AL60" i="44" s="1"/>
  <c r="BT59" i="45"/>
  <c r="BL60" i="44" s="1"/>
  <c r="AZ59" i="45"/>
  <c r="AR60" i="44" s="1"/>
  <c r="W59" i="45"/>
  <c r="O60" i="44" s="1"/>
  <c r="AO59" i="45"/>
  <c r="AG60" i="44" s="1"/>
  <c r="Z59" i="45"/>
  <c r="R60" i="44" s="1"/>
  <c r="BH59" i="45"/>
  <c r="AZ60" i="44" s="1"/>
  <c r="AE59" i="45"/>
  <c r="W60" i="44" s="1"/>
  <c r="AW59" i="45"/>
  <c r="AO60" i="44" s="1"/>
  <c r="AH59" i="45"/>
  <c r="Z60" i="44" s="1"/>
  <c r="BP59" i="45"/>
  <c r="BH60" i="44" s="1"/>
  <c r="AM59" i="45"/>
  <c r="AE60" i="44" s="1"/>
  <c r="BE59" i="45"/>
  <c r="AW60" i="44" s="1"/>
  <c r="AP59" i="45"/>
  <c r="AH60" i="44" s="1"/>
  <c r="AC59" i="45"/>
  <c r="U60" i="44" s="1"/>
  <c r="AU59" i="45"/>
  <c r="AM60" i="44" s="1"/>
  <c r="BM59" i="45"/>
  <c r="BE60" i="44" s="1"/>
  <c r="BF59" i="45"/>
  <c r="AX60" i="44" s="1"/>
  <c r="AS59" i="45"/>
  <c r="AK60" i="44" s="1"/>
  <c r="BK59" i="45"/>
  <c r="BC60" i="44" s="1"/>
  <c r="BN59" i="45"/>
  <c r="BF60" i="44" s="1"/>
  <c r="BA59" i="45"/>
  <c r="AS60" i="44" s="1"/>
  <c r="BS59" i="45"/>
  <c r="BK60" i="44" s="1"/>
  <c r="AI59" i="45"/>
  <c r="AA60" i="44" s="1"/>
  <c r="BQ59" i="45"/>
  <c r="BI60" i="44" s="1"/>
  <c r="AF59" i="45"/>
  <c r="X60" i="44" s="1"/>
  <c r="AQ59" i="45"/>
  <c r="AI60" i="44" s="1"/>
  <c r="BR59" i="45"/>
  <c r="BJ60" i="44" s="1"/>
  <c r="AN59" i="45"/>
  <c r="AF60" i="44" s="1"/>
  <c r="BG59" i="45"/>
  <c r="AY60" i="44" s="1"/>
  <c r="AD59" i="45"/>
  <c r="V60" i="44" s="1"/>
  <c r="BD59" i="45"/>
  <c r="AV60" i="44" s="1"/>
  <c r="AY59" i="45"/>
  <c r="AQ60" i="44" s="1"/>
  <c r="AJ59" i="45"/>
  <c r="AB60" i="44" s="1"/>
  <c r="AR59" i="45"/>
  <c r="AJ60" i="44" s="1"/>
  <c r="AK59" i="45"/>
  <c r="AC60" i="44" s="1"/>
  <c r="BI59" i="45"/>
  <c r="BA60" i="44" s="1"/>
  <c r="V59" i="45"/>
  <c r="N60" i="44" s="1"/>
  <c r="M60" i="44" s="1"/>
  <c r="BB59" i="45"/>
  <c r="AT60" i="44" s="1"/>
  <c r="BJ59" i="45"/>
  <c r="BB60" i="44" s="1"/>
  <c r="H60" i="44"/>
  <c r="BC59" i="45"/>
  <c r="AU60" i="44" s="1"/>
  <c r="X59" i="45"/>
  <c r="P60" i="44" s="1"/>
  <c r="Y59" i="45"/>
  <c r="Q60" i="44" s="1"/>
  <c r="AX59" i="45"/>
  <c r="AP60" i="44" s="1"/>
  <c r="AV59" i="45"/>
  <c r="AN60" i="44" s="1"/>
  <c r="AA59" i="45"/>
  <c r="S60" i="44" s="1"/>
  <c r="AG59" i="45"/>
  <c r="Y60" i="44" s="1"/>
  <c r="D17" i="44"/>
  <c r="E16" i="45"/>
  <c r="E17" i="44" s="1"/>
  <c r="K16" i="45"/>
  <c r="H16" i="45"/>
  <c r="P16" i="45" s="1"/>
  <c r="L16" i="45"/>
  <c r="J16" i="45"/>
  <c r="R16" i="45" s="1"/>
  <c r="I16" i="45"/>
  <c r="Q16" i="45" s="1"/>
  <c r="M16" i="45"/>
  <c r="H37" i="45"/>
  <c r="P37" i="45" s="1"/>
  <c r="BS24" i="45"/>
  <c r="BK25" i="44" s="1"/>
  <c r="W24" i="45"/>
  <c r="O25" i="44" s="1"/>
  <c r="X24" i="45"/>
  <c r="P25" i="44" s="1"/>
  <c r="BR24" i="45"/>
  <c r="BJ25" i="44" s="1"/>
  <c r="BL24" i="45"/>
  <c r="BD25" i="44" s="1"/>
  <c r="BT24" i="45"/>
  <c r="BL25" i="44" s="1"/>
  <c r="H25" i="44"/>
  <c r="Z24" i="45"/>
  <c r="R25" i="44" s="1"/>
  <c r="Y24" i="45"/>
  <c r="Q25" i="44" s="1"/>
  <c r="BM24" i="45"/>
  <c r="BE25" i="44" s="1"/>
  <c r="BO24" i="45"/>
  <c r="BG25" i="44" s="1"/>
  <c r="BN24" i="45"/>
  <c r="BF25" i="44" s="1"/>
  <c r="BQ24" i="45"/>
  <c r="BI25" i="44" s="1"/>
  <c r="AB24" i="45"/>
  <c r="T25" i="44" s="1"/>
  <c r="AA24" i="45"/>
  <c r="S25" i="44" s="1"/>
  <c r="V24" i="45"/>
  <c r="N25" i="44" s="1"/>
  <c r="AD24" i="45"/>
  <c r="V25" i="44" s="1"/>
  <c r="BK24" i="45"/>
  <c r="BC25" i="44" s="1"/>
  <c r="AC24" i="45"/>
  <c r="U25" i="44" s="1"/>
  <c r="BP24" i="45"/>
  <c r="BH25" i="44" s="1"/>
  <c r="D47" i="44"/>
  <c r="E46" i="45"/>
  <c r="E47" i="44" s="1"/>
  <c r="K46" i="45"/>
  <c r="L46" i="45"/>
  <c r="M46" i="45"/>
  <c r="H46" i="45"/>
  <c r="P46" i="45" s="1"/>
  <c r="J46" i="45"/>
  <c r="R46" i="45" s="1"/>
  <c r="I46" i="45"/>
  <c r="Q46" i="45" s="1"/>
  <c r="D52" i="44"/>
  <c r="H51" i="45"/>
  <c r="P51" i="45" s="1"/>
  <c r="E51" i="45"/>
  <c r="E52" i="44" s="1"/>
  <c r="K51" i="45"/>
  <c r="L51" i="45"/>
  <c r="M51" i="45"/>
  <c r="I51" i="45"/>
  <c r="Q51" i="45" s="1"/>
  <c r="J51" i="45"/>
  <c r="R51" i="45" s="1"/>
  <c r="D55" i="44"/>
  <c r="E54" i="45"/>
  <c r="E55" i="44" s="1"/>
  <c r="I54" i="45"/>
  <c r="Q54" i="45" s="1"/>
  <c r="J54" i="45"/>
  <c r="R54" i="45" s="1"/>
  <c r="K54" i="45"/>
  <c r="L54" i="45"/>
  <c r="M54" i="45"/>
  <c r="H54" i="45"/>
  <c r="P54" i="45" s="1"/>
  <c r="N44" i="45"/>
  <c r="O44" i="45"/>
  <c r="I45" i="44" s="1"/>
  <c r="G45" i="44"/>
  <c r="L38" i="45"/>
  <c r="J37" i="45"/>
  <c r="R37" i="45" s="1"/>
  <c r="N15" i="45"/>
  <c r="G16" i="44"/>
  <c r="O15" i="45"/>
  <c r="I16" i="44" s="1"/>
  <c r="K62" i="45"/>
  <c r="H62" i="45"/>
  <c r="P62" i="45" s="1"/>
  <c r="D63" i="44"/>
  <c r="M62" i="45"/>
  <c r="J62" i="45"/>
  <c r="R62" i="45" s="1"/>
  <c r="E62" i="45"/>
  <c r="E63" i="44" s="1"/>
  <c r="L62" i="45"/>
  <c r="I62" i="45"/>
  <c r="Q62" i="45" s="1"/>
  <c r="N46" i="45"/>
  <c r="O46" i="45"/>
  <c r="I47" i="44" s="1"/>
  <c r="G47" i="44"/>
  <c r="I39" i="45"/>
  <c r="Q39" i="45" s="1"/>
  <c r="J39" i="45"/>
  <c r="R39" i="45" s="1"/>
  <c r="D40" i="44"/>
  <c r="E39" i="45"/>
  <c r="E40" i="44" s="1"/>
  <c r="L39" i="45"/>
  <c r="K39" i="45"/>
  <c r="M39" i="45"/>
  <c r="H39" i="45"/>
  <c r="P39" i="45" s="1"/>
  <c r="O60" i="45"/>
  <c r="I61" i="44" s="1"/>
  <c r="N60" i="45"/>
  <c r="G61" i="44"/>
  <c r="O58" i="45"/>
  <c r="I59" i="44" s="1"/>
  <c r="N58" i="45"/>
  <c r="G59" i="44"/>
  <c r="N52" i="45"/>
  <c r="O52" i="45"/>
  <c r="I53" i="44" s="1"/>
  <c r="G53" i="44"/>
  <c r="E45" i="45"/>
  <c r="E46" i="44" s="1"/>
  <c r="K45" i="45"/>
  <c r="D46" i="44"/>
  <c r="I45" i="45"/>
  <c r="Q45" i="45" s="1"/>
  <c r="J45" i="45"/>
  <c r="R45" i="45" s="1"/>
  <c r="H45" i="45"/>
  <c r="P45" i="45" s="1"/>
  <c r="L45" i="45"/>
  <c r="M45" i="45"/>
  <c r="I37" i="45"/>
  <c r="Q37" i="45" s="1"/>
  <c r="N29" i="45"/>
  <c r="G30" i="44"/>
  <c r="O29" i="45"/>
  <c r="I30" i="44" s="1"/>
  <c r="M57" i="45"/>
  <c r="D16" i="44"/>
  <c r="M15" i="45"/>
  <c r="K15" i="45"/>
  <c r="E15" i="45"/>
  <c r="E16" i="44" s="1"/>
  <c r="I15" i="45"/>
  <c r="Q15" i="45" s="1"/>
  <c r="J15" i="45"/>
  <c r="R15" i="45" s="1"/>
  <c r="L15" i="45"/>
  <c r="N28" i="45"/>
  <c r="G29" i="44"/>
  <c r="O28" i="45"/>
  <c r="I29" i="44" s="1"/>
  <c r="G60" i="50"/>
  <c r="D109" i="47" s="1"/>
  <c r="G51" i="54"/>
  <c r="D69" i="50"/>
  <c r="G69" i="50" l="1"/>
  <c r="Q29" i="45"/>
  <c r="H23" i="45"/>
  <c r="P23" i="45" s="1"/>
  <c r="T23" i="45" s="1"/>
  <c r="D16" i="51"/>
  <c r="G16" i="51" s="1"/>
  <c r="D39" i="51" s="1"/>
  <c r="D42" i="47" s="1"/>
  <c r="D107" i="47"/>
  <c r="K58" i="44"/>
  <c r="P30" i="45"/>
  <c r="S30" i="45" s="1"/>
  <c r="J31" i="44" s="1"/>
  <c r="D8" i="51"/>
  <c r="G8" i="51" s="1"/>
  <c r="K51" i="44"/>
  <c r="U47" i="45"/>
  <c r="L48" i="44" s="1"/>
  <c r="R29" i="45"/>
  <c r="J60" i="50"/>
  <c r="S55" i="45"/>
  <c r="J56" i="44" s="1"/>
  <c r="T55" i="45"/>
  <c r="V27" i="44"/>
  <c r="N97" i="50"/>
  <c r="BA37" i="45"/>
  <c r="AS38" i="44" s="1"/>
  <c r="BK37" i="45"/>
  <c r="BC38" i="44" s="1"/>
  <c r="Z37" i="45"/>
  <c r="R38" i="44" s="1"/>
  <c r="AA37" i="45"/>
  <c r="S38" i="44" s="1"/>
  <c r="AP37" i="45"/>
  <c r="AH38" i="44" s="1"/>
  <c r="BF37" i="45"/>
  <c r="AX38" i="44" s="1"/>
  <c r="AM37" i="45"/>
  <c r="AE38" i="44" s="1"/>
  <c r="BB37" i="45"/>
  <c r="AT38" i="44" s="1"/>
  <c r="BR37" i="45"/>
  <c r="BJ38" i="44" s="1"/>
  <c r="BH37" i="45"/>
  <c r="AZ38" i="44" s="1"/>
  <c r="BJ37" i="45"/>
  <c r="BB38" i="44" s="1"/>
  <c r="X37" i="45"/>
  <c r="P38" i="44" s="1"/>
  <c r="AC37" i="45"/>
  <c r="U38" i="44" s="1"/>
  <c r="AE37" i="45"/>
  <c r="W38" i="44" s="1"/>
  <c r="AT37" i="45"/>
  <c r="AL38" i="44" s="1"/>
  <c r="H38" i="44"/>
  <c r="AS37" i="45"/>
  <c r="AK38" i="44" s="1"/>
  <c r="AY37" i="45"/>
  <c r="AQ38" i="44" s="1"/>
  <c r="BN37" i="45"/>
  <c r="BF38" i="44" s="1"/>
  <c r="AO37" i="45"/>
  <c r="AG38" i="44" s="1"/>
  <c r="BE37" i="45"/>
  <c r="AW38" i="44" s="1"/>
  <c r="AU37" i="45"/>
  <c r="AM38" i="44" s="1"/>
  <c r="AB37" i="45"/>
  <c r="T38" i="44" s="1"/>
  <c r="V37" i="45"/>
  <c r="N38" i="44" s="1"/>
  <c r="M38" i="44" s="1"/>
  <c r="BO37" i="45"/>
  <c r="BG38" i="44" s="1"/>
  <c r="BG37" i="45"/>
  <c r="AY38" i="44" s="1"/>
  <c r="AJ37" i="45"/>
  <c r="AB38" i="44" s="1"/>
  <c r="AF37" i="45"/>
  <c r="X38" i="44" s="1"/>
  <c r="BT37" i="45"/>
  <c r="BL38" i="44" s="1"/>
  <c r="AR37" i="45"/>
  <c r="AJ38" i="44" s="1"/>
  <c r="BL37" i="45"/>
  <c r="BD38" i="44" s="1"/>
  <c r="AZ37" i="45"/>
  <c r="AR38" i="44" s="1"/>
  <c r="W37" i="45"/>
  <c r="O38" i="44" s="1"/>
  <c r="BP37" i="45"/>
  <c r="BH38" i="44" s="1"/>
  <c r="AG37" i="45"/>
  <c r="Y38" i="44" s="1"/>
  <c r="AK37" i="45"/>
  <c r="AC38" i="44" s="1"/>
  <c r="AQ37" i="45"/>
  <c r="AI38" i="44" s="1"/>
  <c r="BD37" i="45"/>
  <c r="AV38" i="44" s="1"/>
  <c r="BI37" i="45"/>
  <c r="BA38" i="44" s="1"/>
  <c r="BC37" i="45"/>
  <c r="AU38" i="44" s="1"/>
  <c r="BQ37" i="45"/>
  <c r="BI38" i="44" s="1"/>
  <c r="BM37" i="45"/>
  <c r="BE38" i="44" s="1"/>
  <c r="AW37" i="45"/>
  <c r="AO38" i="44" s="1"/>
  <c r="AH37" i="45"/>
  <c r="Z38" i="44" s="1"/>
  <c r="BS37" i="45"/>
  <c r="BK38" i="44" s="1"/>
  <c r="AL37" i="45"/>
  <c r="AD38" i="44" s="1"/>
  <c r="AD37" i="45"/>
  <c r="V38" i="44" s="1"/>
  <c r="AV37" i="45"/>
  <c r="AN38" i="44" s="1"/>
  <c r="AN37" i="45"/>
  <c r="AF38" i="44" s="1"/>
  <c r="Y37" i="45"/>
  <c r="Q38" i="44" s="1"/>
  <c r="AX37" i="45"/>
  <c r="AP38" i="44" s="1"/>
  <c r="AI37" i="45"/>
  <c r="AA38" i="44" s="1"/>
  <c r="V18" i="45"/>
  <c r="W18" i="45"/>
  <c r="X18" i="45"/>
  <c r="BR18" i="45"/>
  <c r="BT18" i="45"/>
  <c r="BL18" i="45"/>
  <c r="H19" i="44"/>
  <c r="AD18" i="45"/>
  <c r="AB18" i="45"/>
  <c r="Y18" i="45"/>
  <c r="AC18" i="45"/>
  <c r="BN18" i="45"/>
  <c r="BK18" i="45"/>
  <c r="Z18" i="45"/>
  <c r="BO18" i="45"/>
  <c r="AA18" i="45"/>
  <c r="BP18" i="45"/>
  <c r="BM18" i="45"/>
  <c r="BQ18" i="45"/>
  <c r="BS18" i="45"/>
  <c r="S40" i="45"/>
  <c r="J41" i="44" s="1"/>
  <c r="T40" i="45"/>
  <c r="BR21" i="45"/>
  <c r="BJ22" i="44" s="1"/>
  <c r="BQ21" i="45"/>
  <c r="BI22" i="44" s="1"/>
  <c r="Y21" i="45"/>
  <c r="Q22" i="44" s="1"/>
  <c r="X21" i="45"/>
  <c r="P22" i="44" s="1"/>
  <c r="BT21" i="45"/>
  <c r="BL22" i="44" s="1"/>
  <c r="BN21" i="45"/>
  <c r="BF22" i="44" s="1"/>
  <c r="BO21" i="45"/>
  <c r="BG22" i="44" s="1"/>
  <c r="BP21" i="45"/>
  <c r="BH22" i="44" s="1"/>
  <c r="V21" i="45"/>
  <c r="N22" i="44" s="1"/>
  <c r="W21" i="45"/>
  <c r="O22" i="44" s="1"/>
  <c r="AC21" i="45"/>
  <c r="U22" i="44" s="1"/>
  <c r="AD21" i="45"/>
  <c r="V22" i="44" s="1"/>
  <c r="AA21" i="45"/>
  <c r="S22" i="44" s="1"/>
  <c r="AB21" i="45"/>
  <c r="T22" i="44" s="1"/>
  <c r="BS21" i="45"/>
  <c r="BK22" i="44" s="1"/>
  <c r="H22" i="44"/>
  <c r="BK21" i="45"/>
  <c r="BC22" i="44" s="1"/>
  <c r="Z21" i="45"/>
  <c r="R22" i="44" s="1"/>
  <c r="BL21" i="45"/>
  <c r="BD22" i="44" s="1"/>
  <c r="BM21" i="45"/>
  <c r="BE22" i="44" s="1"/>
  <c r="S36" i="45"/>
  <c r="J37" i="44" s="1"/>
  <c r="T36" i="45"/>
  <c r="AY32" i="45"/>
  <c r="AQ33" i="44" s="1"/>
  <c r="AD32" i="45"/>
  <c r="V33" i="44" s="1"/>
  <c r="AX32" i="45"/>
  <c r="AP33" i="44" s="1"/>
  <c r="BG32" i="45"/>
  <c r="AY33" i="44" s="1"/>
  <c r="AL32" i="45"/>
  <c r="AD33" i="44" s="1"/>
  <c r="BF32" i="45"/>
  <c r="AX33" i="44" s="1"/>
  <c r="BO32" i="45"/>
  <c r="BG33" i="44" s="1"/>
  <c r="AT32" i="45"/>
  <c r="AL33" i="44" s="1"/>
  <c r="BN32" i="45"/>
  <c r="BF33" i="44" s="1"/>
  <c r="AB32" i="45"/>
  <c r="T33" i="44" s="1"/>
  <c r="BB32" i="45"/>
  <c r="AT33" i="44" s="1"/>
  <c r="AG32" i="45"/>
  <c r="Y33" i="44" s="1"/>
  <c r="BP32" i="45"/>
  <c r="BH33" i="44" s="1"/>
  <c r="AM32" i="45"/>
  <c r="AE33" i="44" s="1"/>
  <c r="AV32" i="45"/>
  <c r="AN33" i="44" s="1"/>
  <c r="V32" i="45"/>
  <c r="N33" i="44" s="1"/>
  <c r="M33" i="44" s="1"/>
  <c r="AW32" i="45"/>
  <c r="AO33" i="44" s="1"/>
  <c r="BJ32" i="45"/>
  <c r="BB33" i="44" s="1"/>
  <c r="X32" i="45"/>
  <c r="P33" i="44" s="1"/>
  <c r="BR32" i="45"/>
  <c r="BJ33" i="44" s="1"/>
  <c r="BD32" i="45"/>
  <c r="AV33" i="44" s="1"/>
  <c r="AA32" i="45"/>
  <c r="S33" i="44" s="1"/>
  <c r="W32" i="45"/>
  <c r="O33" i="44" s="1"/>
  <c r="AF32" i="45"/>
  <c r="X33" i="44" s="1"/>
  <c r="AI32" i="45"/>
  <c r="AA33" i="44" s="1"/>
  <c r="AE32" i="45"/>
  <c r="W33" i="44" s="1"/>
  <c r="BL32" i="45"/>
  <c r="BD33" i="44" s="1"/>
  <c r="AQ32" i="45"/>
  <c r="AI33" i="44" s="1"/>
  <c r="AU32" i="45"/>
  <c r="AM33" i="44" s="1"/>
  <c r="BE32" i="45"/>
  <c r="AW33" i="44" s="1"/>
  <c r="AJ32" i="45"/>
  <c r="AB33" i="44" s="1"/>
  <c r="BC32" i="45"/>
  <c r="AU33" i="44" s="1"/>
  <c r="Y32" i="45"/>
  <c r="Q33" i="44" s="1"/>
  <c r="AZ32" i="45"/>
  <c r="AR33" i="44" s="1"/>
  <c r="BS32" i="45"/>
  <c r="BK33" i="44" s="1"/>
  <c r="BH32" i="45"/>
  <c r="AZ33" i="44" s="1"/>
  <c r="Z32" i="45"/>
  <c r="R33" i="44" s="1"/>
  <c r="AK32" i="45"/>
  <c r="AC33" i="44" s="1"/>
  <c r="AP32" i="45"/>
  <c r="AH33" i="44" s="1"/>
  <c r="BA32" i="45"/>
  <c r="AS33" i="44" s="1"/>
  <c r="AN32" i="45"/>
  <c r="AF33" i="44" s="1"/>
  <c r="BQ32" i="45"/>
  <c r="BI33" i="44" s="1"/>
  <c r="AO32" i="45"/>
  <c r="AG33" i="44" s="1"/>
  <c r="BK32" i="45"/>
  <c r="BC33" i="44" s="1"/>
  <c r="AH32" i="45"/>
  <c r="Z33" i="44" s="1"/>
  <c r="BM32" i="45"/>
  <c r="BE33" i="44" s="1"/>
  <c r="BT32" i="45"/>
  <c r="BL33" i="44" s="1"/>
  <c r="BI32" i="45"/>
  <c r="BA33" i="44" s="1"/>
  <c r="H33" i="44"/>
  <c r="AR32" i="45"/>
  <c r="AJ33" i="44" s="1"/>
  <c r="AC32" i="45"/>
  <c r="U33" i="44" s="1"/>
  <c r="AS32" i="45"/>
  <c r="AK33" i="44" s="1"/>
  <c r="BE27" i="44"/>
  <c r="AW97" i="50"/>
  <c r="R30" i="45"/>
  <c r="S58" i="45"/>
  <c r="J59" i="44" s="1"/>
  <c r="T58" i="45"/>
  <c r="T34" i="45"/>
  <c r="S34" i="45"/>
  <c r="J35" i="44" s="1"/>
  <c r="AF50" i="45"/>
  <c r="X51" i="44" s="1"/>
  <c r="BF50" i="45"/>
  <c r="AX51" i="44" s="1"/>
  <c r="AM50" i="45"/>
  <c r="AE51" i="44" s="1"/>
  <c r="AD50" i="45"/>
  <c r="V51" i="44" s="1"/>
  <c r="BD50" i="45"/>
  <c r="AV51" i="44" s="1"/>
  <c r="AI50" i="45"/>
  <c r="AA51" i="44" s="1"/>
  <c r="BK50" i="45"/>
  <c r="BC51" i="44" s="1"/>
  <c r="BL50" i="45"/>
  <c r="BD51" i="44" s="1"/>
  <c r="AQ50" i="45"/>
  <c r="AI51" i="44" s="1"/>
  <c r="BS50" i="45"/>
  <c r="BK51" i="44" s="1"/>
  <c r="BM50" i="45"/>
  <c r="BE51" i="44" s="1"/>
  <c r="AZ50" i="45"/>
  <c r="AR51" i="44" s="1"/>
  <c r="BA50" i="45"/>
  <c r="AS51" i="44" s="1"/>
  <c r="H51" i="44"/>
  <c r="AH50" i="45"/>
  <c r="Z51" i="44" s="1"/>
  <c r="BP50" i="45"/>
  <c r="BH51" i="44" s="1"/>
  <c r="BB50" i="45"/>
  <c r="AT51" i="44" s="1"/>
  <c r="X50" i="45"/>
  <c r="P51" i="44" s="1"/>
  <c r="AX50" i="45"/>
  <c r="AP51" i="44" s="1"/>
  <c r="AE50" i="45"/>
  <c r="W51" i="44" s="1"/>
  <c r="BI50" i="45"/>
  <c r="BA51" i="44" s="1"/>
  <c r="BE50" i="45"/>
  <c r="AW51" i="44" s="1"/>
  <c r="BQ50" i="45"/>
  <c r="BI51" i="44" s="1"/>
  <c r="Z50" i="45"/>
  <c r="R51" i="44" s="1"/>
  <c r="AL50" i="45"/>
  <c r="AD51" i="44" s="1"/>
  <c r="AP50" i="45"/>
  <c r="AH51" i="44" s="1"/>
  <c r="BR50" i="45"/>
  <c r="BJ51" i="44" s="1"/>
  <c r="AV50" i="45"/>
  <c r="AN51" i="44" s="1"/>
  <c r="AK50" i="45"/>
  <c r="AC51" i="44" s="1"/>
  <c r="BN50" i="45"/>
  <c r="BF51" i="44" s="1"/>
  <c r="AS50" i="45"/>
  <c r="AK51" i="44" s="1"/>
  <c r="AA50" i="45"/>
  <c r="S51" i="44" s="1"/>
  <c r="AT50" i="45"/>
  <c r="AL51" i="44" s="1"/>
  <c r="AY50" i="45"/>
  <c r="AQ51" i="44" s="1"/>
  <c r="V50" i="45"/>
  <c r="N51" i="44" s="1"/>
  <c r="M51" i="44" s="1"/>
  <c r="BG50" i="45"/>
  <c r="AY51" i="44" s="1"/>
  <c r="AC50" i="45"/>
  <c r="U51" i="44" s="1"/>
  <c r="BO50" i="45"/>
  <c r="BG51" i="44" s="1"/>
  <c r="BJ50" i="45"/>
  <c r="BB51" i="44" s="1"/>
  <c r="AR50" i="45"/>
  <c r="AJ51" i="44" s="1"/>
  <c r="AB50" i="45"/>
  <c r="T51" i="44" s="1"/>
  <c r="AW50" i="45"/>
  <c r="AO51" i="44" s="1"/>
  <c r="AN50" i="45"/>
  <c r="AF51" i="44" s="1"/>
  <c r="AJ50" i="45"/>
  <c r="AB51" i="44" s="1"/>
  <c r="BT50" i="45"/>
  <c r="BL51" i="44" s="1"/>
  <c r="BH50" i="45"/>
  <c r="AZ51" i="44" s="1"/>
  <c r="Y50" i="45"/>
  <c r="Q51" i="44" s="1"/>
  <c r="W50" i="45"/>
  <c r="O51" i="44" s="1"/>
  <c r="AG50" i="45"/>
  <c r="Y51" i="44" s="1"/>
  <c r="AU50" i="45"/>
  <c r="AM51" i="44" s="1"/>
  <c r="AO50" i="45"/>
  <c r="AG51" i="44" s="1"/>
  <c r="BC50" i="45"/>
  <c r="AU51" i="44" s="1"/>
  <c r="BC97" i="50"/>
  <c r="BK27" i="44"/>
  <c r="AP41" i="45"/>
  <c r="AH42" i="44" s="1"/>
  <c r="AC41" i="45"/>
  <c r="U42" i="44" s="1"/>
  <c r="AL41" i="45"/>
  <c r="AD42" i="44" s="1"/>
  <c r="AX41" i="45"/>
  <c r="AP42" i="44" s="1"/>
  <c r="AK41" i="45"/>
  <c r="AC42" i="44" s="1"/>
  <c r="BQ41" i="45"/>
  <c r="BI42" i="44" s="1"/>
  <c r="BF41" i="45"/>
  <c r="AX42" i="44" s="1"/>
  <c r="AS41" i="45"/>
  <c r="AK42" i="44" s="1"/>
  <c r="AM41" i="45"/>
  <c r="AE42" i="44" s="1"/>
  <c r="BN41" i="45"/>
  <c r="BF42" i="44" s="1"/>
  <c r="BA41" i="45"/>
  <c r="AS42" i="44" s="1"/>
  <c r="BR41" i="45"/>
  <c r="BJ42" i="44" s="1"/>
  <c r="Y41" i="45"/>
  <c r="Q42" i="44" s="1"/>
  <c r="BG41" i="45"/>
  <c r="AY42" i="44" s="1"/>
  <c r="AF41" i="45"/>
  <c r="X42" i="44" s="1"/>
  <c r="W41" i="45"/>
  <c r="O42" i="44" s="1"/>
  <c r="AJ41" i="45"/>
  <c r="AB42" i="44" s="1"/>
  <c r="AT41" i="45"/>
  <c r="AL42" i="44" s="1"/>
  <c r="AR41" i="45"/>
  <c r="AJ42" i="44" s="1"/>
  <c r="BS41" i="45"/>
  <c r="BK42" i="44" s="1"/>
  <c r="AZ41" i="45"/>
  <c r="AR42" i="44" s="1"/>
  <c r="AU41" i="45"/>
  <c r="AM42" i="44" s="1"/>
  <c r="AG41" i="45"/>
  <c r="Y42" i="44" s="1"/>
  <c r="BH41" i="45"/>
  <c r="AZ42" i="44" s="1"/>
  <c r="BB41" i="45"/>
  <c r="AT42" i="44" s="1"/>
  <c r="H42" i="44"/>
  <c r="AO41" i="45"/>
  <c r="AG42" i="44" s="1"/>
  <c r="BP41" i="45"/>
  <c r="BH42" i="44" s="1"/>
  <c r="BJ41" i="45"/>
  <c r="BB42" i="44" s="1"/>
  <c r="AW41" i="45"/>
  <c r="AO42" i="44" s="1"/>
  <c r="BE41" i="45"/>
  <c r="AW42" i="44" s="1"/>
  <c r="V41" i="45"/>
  <c r="N42" i="44" s="1"/>
  <c r="M42" i="44" s="1"/>
  <c r="AI41" i="45"/>
  <c r="AA42" i="44" s="1"/>
  <c r="BD41" i="45"/>
  <c r="AV42" i="44" s="1"/>
  <c r="AY41" i="45"/>
  <c r="AQ42" i="44" s="1"/>
  <c r="BT41" i="45"/>
  <c r="BL42" i="44" s="1"/>
  <c r="AB41" i="45"/>
  <c r="T42" i="44" s="1"/>
  <c r="BK41" i="45"/>
  <c r="BC42" i="44" s="1"/>
  <c r="BC41" i="45"/>
  <c r="AU42" i="44" s="1"/>
  <c r="BM41" i="45"/>
  <c r="BE42" i="44" s="1"/>
  <c r="Z41" i="45"/>
  <c r="R42" i="44" s="1"/>
  <c r="AH41" i="45"/>
  <c r="Z42" i="44" s="1"/>
  <c r="AA41" i="45"/>
  <c r="S42" i="44" s="1"/>
  <c r="X41" i="45"/>
  <c r="P42" i="44" s="1"/>
  <c r="AQ41" i="45"/>
  <c r="AI42" i="44" s="1"/>
  <c r="BO41" i="45"/>
  <c r="BG42" i="44" s="1"/>
  <c r="BI41" i="45"/>
  <c r="BA42" i="44" s="1"/>
  <c r="AD41" i="45"/>
  <c r="V42" i="44" s="1"/>
  <c r="AN41" i="45"/>
  <c r="AF42" i="44" s="1"/>
  <c r="AE41" i="45"/>
  <c r="W42" i="44" s="1"/>
  <c r="AV41" i="45"/>
  <c r="AN42" i="44" s="1"/>
  <c r="BL41" i="45"/>
  <c r="BD42" i="44" s="1"/>
  <c r="H16" i="44"/>
  <c r="V15" i="45"/>
  <c r="BS15" i="45"/>
  <c r="Y15" i="45"/>
  <c r="X15" i="45"/>
  <c r="W15" i="45"/>
  <c r="BQ15" i="45"/>
  <c r="BT15" i="45"/>
  <c r="BP15" i="45"/>
  <c r="BM15" i="45"/>
  <c r="AC15" i="45"/>
  <c r="AA15" i="45"/>
  <c r="BR15" i="45"/>
  <c r="AB15" i="45"/>
  <c r="BL15" i="45"/>
  <c r="Z15" i="45"/>
  <c r="BO15" i="45"/>
  <c r="BN15" i="45"/>
  <c r="AD15" i="45"/>
  <c r="BK15" i="45"/>
  <c r="S41" i="45"/>
  <c r="J42" i="44" s="1"/>
  <c r="T41" i="45"/>
  <c r="T53" i="45"/>
  <c r="S53" i="45"/>
  <c r="J54" i="44" s="1"/>
  <c r="V19" i="45"/>
  <c r="H20" i="44"/>
  <c r="BQ19" i="45"/>
  <c r="Y19" i="45"/>
  <c r="BT19" i="45"/>
  <c r="X19" i="45"/>
  <c r="W19" i="45"/>
  <c r="BR19" i="45"/>
  <c r="BM19" i="45"/>
  <c r="AC19" i="45"/>
  <c r="BS19" i="45"/>
  <c r="BK19" i="45"/>
  <c r="AA19" i="45"/>
  <c r="Z19" i="45"/>
  <c r="AB19" i="45"/>
  <c r="BL19" i="45"/>
  <c r="BN19" i="45"/>
  <c r="AD19" i="45"/>
  <c r="BP19" i="45"/>
  <c r="BO19" i="45"/>
  <c r="O27" i="44"/>
  <c r="G97" i="50"/>
  <c r="T59" i="45"/>
  <c r="S59" i="45"/>
  <c r="J60" i="44" s="1"/>
  <c r="W56" i="45"/>
  <c r="O57" i="44" s="1"/>
  <c r="AR56" i="45"/>
  <c r="AJ57" i="44" s="1"/>
  <c r="BF56" i="45"/>
  <c r="AX57" i="44" s="1"/>
  <c r="H57" i="44"/>
  <c r="AU56" i="45"/>
  <c r="AM57" i="44" s="1"/>
  <c r="Y56" i="45"/>
  <c r="Q57" i="44" s="1"/>
  <c r="AN56" i="45"/>
  <c r="AF57" i="44" s="1"/>
  <c r="AF56" i="45"/>
  <c r="X57" i="44" s="1"/>
  <c r="AI56" i="45"/>
  <c r="AA57" i="44" s="1"/>
  <c r="AX56" i="45"/>
  <c r="AP57" i="44" s="1"/>
  <c r="AL56" i="45"/>
  <c r="AD57" i="44" s="1"/>
  <c r="BA56" i="45"/>
  <c r="AS57" i="44" s="1"/>
  <c r="BE56" i="45"/>
  <c r="AW57" i="44" s="1"/>
  <c r="BQ56" i="45"/>
  <c r="BI57" i="44" s="1"/>
  <c r="BB56" i="45"/>
  <c r="AT57" i="44" s="1"/>
  <c r="BT56" i="45"/>
  <c r="BL57" i="44" s="1"/>
  <c r="AA56" i="45"/>
  <c r="S57" i="44" s="1"/>
  <c r="BR56" i="45"/>
  <c r="BJ57" i="44" s="1"/>
  <c r="AH56" i="45"/>
  <c r="Z57" i="44" s="1"/>
  <c r="AW56" i="45"/>
  <c r="AO57" i="44" s="1"/>
  <c r="BJ56" i="45"/>
  <c r="BB57" i="44" s="1"/>
  <c r="Z56" i="45"/>
  <c r="R57" i="44" s="1"/>
  <c r="BM56" i="45"/>
  <c r="BE57" i="44" s="1"/>
  <c r="AE56" i="45"/>
  <c r="W57" i="44" s="1"/>
  <c r="AJ56" i="45"/>
  <c r="AB57" i="44" s="1"/>
  <c r="AM56" i="45"/>
  <c r="AE57" i="44" s="1"/>
  <c r="AV56" i="45"/>
  <c r="AN57" i="44" s="1"/>
  <c r="AT56" i="45"/>
  <c r="AL57" i="44" s="1"/>
  <c r="AP56" i="45"/>
  <c r="AH57" i="44" s="1"/>
  <c r="BN56" i="45"/>
  <c r="BF57" i="44" s="1"/>
  <c r="AZ56" i="45"/>
  <c r="AR57" i="44" s="1"/>
  <c r="AK56" i="45"/>
  <c r="AC57" i="44" s="1"/>
  <c r="BI56" i="45"/>
  <c r="BA57" i="44" s="1"/>
  <c r="BO56" i="45"/>
  <c r="BG57" i="44" s="1"/>
  <c r="BS56" i="45"/>
  <c r="BK57" i="44" s="1"/>
  <c r="AB56" i="45"/>
  <c r="T57" i="44" s="1"/>
  <c r="AG56" i="45"/>
  <c r="Y57" i="44" s="1"/>
  <c r="BG56" i="45"/>
  <c r="AY57" i="44" s="1"/>
  <c r="X56" i="45"/>
  <c r="P57" i="44" s="1"/>
  <c r="AQ56" i="45"/>
  <c r="AI57" i="44" s="1"/>
  <c r="BP56" i="45"/>
  <c r="BH57" i="44" s="1"/>
  <c r="AO56" i="45"/>
  <c r="AG57" i="44" s="1"/>
  <c r="BK56" i="45"/>
  <c r="BC57" i="44" s="1"/>
  <c r="AC56" i="45"/>
  <c r="U57" i="44" s="1"/>
  <c r="BC56" i="45"/>
  <c r="AU57" i="44" s="1"/>
  <c r="AY56" i="45"/>
  <c r="AQ57" i="44" s="1"/>
  <c r="BL56" i="45"/>
  <c r="BD57" i="44" s="1"/>
  <c r="BH56" i="45"/>
  <c r="AZ57" i="44" s="1"/>
  <c r="V56" i="45"/>
  <c r="N57" i="44" s="1"/>
  <c r="M57" i="44" s="1"/>
  <c r="AS56" i="45"/>
  <c r="AK57" i="44" s="1"/>
  <c r="BD56" i="45"/>
  <c r="AV57" i="44" s="1"/>
  <c r="AD56" i="45"/>
  <c r="V57" i="44" s="1"/>
  <c r="T37" i="45"/>
  <c r="S37" i="45"/>
  <c r="J38" i="44" s="1"/>
  <c r="BH54" i="45"/>
  <c r="AZ55" i="44" s="1"/>
  <c r="BR54" i="45"/>
  <c r="BJ55" i="44" s="1"/>
  <c r="AN54" i="45"/>
  <c r="AF55" i="44" s="1"/>
  <c r="AK54" i="45"/>
  <c r="AC55" i="44" s="1"/>
  <c r="AV54" i="45"/>
  <c r="AN55" i="44" s="1"/>
  <c r="AA54" i="45"/>
  <c r="S55" i="44" s="1"/>
  <c r="AS54" i="45"/>
  <c r="AK55" i="44" s="1"/>
  <c r="BG54" i="45"/>
  <c r="AY55" i="44" s="1"/>
  <c r="AO54" i="45"/>
  <c r="AG55" i="44" s="1"/>
  <c r="BA54" i="45"/>
  <c r="AS55" i="44" s="1"/>
  <c r="BS54" i="45"/>
  <c r="BK55" i="44" s="1"/>
  <c r="BB54" i="45"/>
  <c r="AT55" i="44" s="1"/>
  <c r="BI54" i="45"/>
  <c r="BA55" i="44" s="1"/>
  <c r="X54" i="45"/>
  <c r="P55" i="44" s="1"/>
  <c r="BM54" i="45"/>
  <c r="BE55" i="44" s="1"/>
  <c r="BQ54" i="45"/>
  <c r="BI55" i="44" s="1"/>
  <c r="AI54" i="45"/>
  <c r="AA55" i="44" s="1"/>
  <c r="AD54" i="45"/>
  <c r="V55" i="44" s="1"/>
  <c r="AU54" i="45"/>
  <c r="AM55" i="44" s="1"/>
  <c r="Y54" i="45"/>
  <c r="Q55" i="44" s="1"/>
  <c r="AF54" i="45"/>
  <c r="X55" i="44" s="1"/>
  <c r="W54" i="45"/>
  <c r="O55" i="44" s="1"/>
  <c r="AY54" i="45"/>
  <c r="AQ55" i="44" s="1"/>
  <c r="AE54" i="45"/>
  <c r="W55" i="44" s="1"/>
  <c r="BL54" i="45"/>
  <c r="BD55" i="44" s="1"/>
  <c r="AM54" i="45"/>
  <c r="AE55" i="44" s="1"/>
  <c r="AP54" i="45"/>
  <c r="AH55" i="44" s="1"/>
  <c r="BC54" i="45"/>
  <c r="AU55" i="44" s="1"/>
  <c r="BD54" i="45"/>
  <c r="AV55" i="44" s="1"/>
  <c r="AG54" i="45"/>
  <c r="Y55" i="44" s="1"/>
  <c r="BN54" i="45"/>
  <c r="BF55" i="44" s="1"/>
  <c r="AT54" i="45"/>
  <c r="AL55" i="44" s="1"/>
  <c r="AQ54" i="45"/>
  <c r="AI55" i="44" s="1"/>
  <c r="BF54" i="45"/>
  <c r="AX55" i="44" s="1"/>
  <c r="BE54" i="45"/>
  <c r="AW55" i="44" s="1"/>
  <c r="AH54" i="45"/>
  <c r="Z55" i="44" s="1"/>
  <c r="AW54" i="45"/>
  <c r="AO55" i="44" s="1"/>
  <c r="AJ54" i="45"/>
  <c r="AB55" i="44" s="1"/>
  <c r="BT54" i="45"/>
  <c r="BL55" i="44" s="1"/>
  <c r="AZ54" i="45"/>
  <c r="AR55" i="44" s="1"/>
  <c r="AX54" i="45"/>
  <c r="AP55" i="44" s="1"/>
  <c r="H55" i="44"/>
  <c r="AC54" i="45"/>
  <c r="U55" i="44" s="1"/>
  <c r="Z54" i="45"/>
  <c r="R55" i="44" s="1"/>
  <c r="BO54" i="45"/>
  <c r="BG55" i="44" s="1"/>
  <c r="BK54" i="45"/>
  <c r="BC55" i="44" s="1"/>
  <c r="AR54" i="45"/>
  <c r="AJ55" i="44" s="1"/>
  <c r="AB54" i="45"/>
  <c r="T55" i="44" s="1"/>
  <c r="BP54" i="45"/>
  <c r="BH55" i="44" s="1"/>
  <c r="V54" i="45"/>
  <c r="N55" i="44" s="1"/>
  <c r="M55" i="44" s="1"/>
  <c r="BJ54" i="45"/>
  <c r="BB55" i="44" s="1"/>
  <c r="AL54" i="45"/>
  <c r="AD55" i="44" s="1"/>
  <c r="S33" i="45"/>
  <c r="J34" i="44" s="1"/>
  <c r="T33" i="45"/>
  <c r="AK52" i="45"/>
  <c r="AC53" i="44" s="1"/>
  <c r="AV52" i="45"/>
  <c r="AN53" i="44" s="1"/>
  <c r="AB52" i="45"/>
  <c r="T53" i="44" s="1"/>
  <c r="AS52" i="45"/>
  <c r="AK53" i="44" s="1"/>
  <c r="BL52" i="45"/>
  <c r="BD53" i="44" s="1"/>
  <c r="Z52" i="45"/>
  <c r="R53" i="44" s="1"/>
  <c r="BI52" i="45"/>
  <c r="BA53" i="44" s="1"/>
  <c r="AZ52" i="45"/>
  <c r="AR53" i="44" s="1"/>
  <c r="AD52" i="45"/>
  <c r="V53" i="44" s="1"/>
  <c r="AH52" i="45"/>
  <c r="Z53" i="44" s="1"/>
  <c r="BQ52" i="45"/>
  <c r="BI53" i="44" s="1"/>
  <c r="BP52" i="45"/>
  <c r="BH53" i="44" s="1"/>
  <c r="AT52" i="45"/>
  <c r="AL53" i="44" s="1"/>
  <c r="AP52" i="45"/>
  <c r="AH53" i="44" s="1"/>
  <c r="V52" i="45"/>
  <c r="N53" i="44" s="1"/>
  <c r="M53" i="44" s="1"/>
  <c r="AL52" i="45"/>
  <c r="AD53" i="44" s="1"/>
  <c r="BJ52" i="45"/>
  <c r="BB53" i="44" s="1"/>
  <c r="AX52" i="45"/>
  <c r="AP53" i="44" s="1"/>
  <c r="Y52" i="45"/>
  <c r="Q53" i="44" s="1"/>
  <c r="BB52" i="45"/>
  <c r="AT53" i="44" s="1"/>
  <c r="BF52" i="45"/>
  <c r="AX53" i="44" s="1"/>
  <c r="AG52" i="45"/>
  <c r="Y53" i="44" s="1"/>
  <c r="BR52" i="45"/>
  <c r="BJ53" i="44" s="1"/>
  <c r="AQ52" i="45"/>
  <c r="AI53" i="44" s="1"/>
  <c r="BM52" i="45"/>
  <c r="BE53" i="44" s="1"/>
  <c r="BS52" i="45"/>
  <c r="BK53" i="44" s="1"/>
  <c r="BO52" i="45"/>
  <c r="BG53" i="44" s="1"/>
  <c r="BD52" i="45"/>
  <c r="AV53" i="44" s="1"/>
  <c r="AC52" i="45"/>
  <c r="U53" i="44" s="1"/>
  <c r="BT52" i="45"/>
  <c r="BL53" i="44" s="1"/>
  <c r="BA52" i="45"/>
  <c r="AS53" i="44" s="1"/>
  <c r="AR52" i="45"/>
  <c r="AJ53" i="44" s="1"/>
  <c r="AO52" i="45"/>
  <c r="AG53" i="44" s="1"/>
  <c r="BH52" i="45"/>
  <c r="AZ53" i="44" s="1"/>
  <c r="AW52" i="45"/>
  <c r="AO53" i="44" s="1"/>
  <c r="H53" i="44"/>
  <c r="BE52" i="45"/>
  <c r="AW53" i="44" s="1"/>
  <c r="AE52" i="45"/>
  <c r="W53" i="44" s="1"/>
  <c r="BK52" i="45"/>
  <c r="BC53" i="44" s="1"/>
  <c r="AF52" i="45"/>
  <c r="X53" i="44" s="1"/>
  <c r="BN52" i="45"/>
  <c r="BF53" i="44" s="1"/>
  <c r="W52" i="45"/>
  <c r="O53" i="44" s="1"/>
  <c r="AI52" i="45"/>
  <c r="AA53" i="44" s="1"/>
  <c r="BC52" i="45"/>
  <c r="AU53" i="44" s="1"/>
  <c r="BG52" i="45"/>
  <c r="AY53" i="44" s="1"/>
  <c r="AN52" i="45"/>
  <c r="AF53" i="44" s="1"/>
  <c r="X52" i="45"/>
  <c r="P53" i="44" s="1"/>
  <c r="AA52" i="45"/>
  <c r="S53" i="44" s="1"/>
  <c r="AY52" i="45"/>
  <c r="AQ53" i="44" s="1"/>
  <c r="AU52" i="45"/>
  <c r="AM53" i="44" s="1"/>
  <c r="AJ52" i="45"/>
  <c r="AB53" i="44" s="1"/>
  <c r="AM52" i="45"/>
  <c r="AE53" i="44" s="1"/>
  <c r="S51" i="45"/>
  <c r="J52" i="44" s="1"/>
  <c r="T51" i="45"/>
  <c r="T24" i="45"/>
  <c r="S24" i="45"/>
  <c r="J25" i="44" s="1"/>
  <c r="AU42" i="45"/>
  <c r="AM43" i="44" s="1"/>
  <c r="BM42" i="45"/>
  <c r="BE43" i="44" s="1"/>
  <c r="AR42" i="45"/>
  <c r="AJ43" i="44" s="1"/>
  <c r="BC42" i="45"/>
  <c r="AU43" i="44" s="1"/>
  <c r="AC42" i="45"/>
  <c r="U43" i="44" s="1"/>
  <c r="BO42" i="45"/>
  <c r="BG43" i="44" s="1"/>
  <c r="BK42" i="45"/>
  <c r="BC43" i="44" s="1"/>
  <c r="AK42" i="45"/>
  <c r="AC43" i="44" s="1"/>
  <c r="AA42" i="45"/>
  <c r="S43" i="44" s="1"/>
  <c r="BS42" i="45"/>
  <c r="BK43" i="44" s="1"/>
  <c r="AS42" i="45"/>
  <c r="AK43" i="44" s="1"/>
  <c r="AX42" i="45"/>
  <c r="AP43" i="44" s="1"/>
  <c r="AL42" i="45"/>
  <c r="AD43" i="44" s="1"/>
  <c r="BD42" i="45"/>
  <c r="AV43" i="44" s="1"/>
  <c r="BF42" i="45"/>
  <c r="AX43" i="44" s="1"/>
  <c r="AB42" i="45"/>
  <c r="T43" i="44" s="1"/>
  <c r="AE42" i="45"/>
  <c r="W43" i="44" s="1"/>
  <c r="AI42" i="45"/>
  <c r="AA43" i="44" s="1"/>
  <c r="AM42" i="45"/>
  <c r="AE43" i="44" s="1"/>
  <c r="AJ42" i="45"/>
  <c r="AB43" i="44" s="1"/>
  <c r="X42" i="45"/>
  <c r="P43" i="44" s="1"/>
  <c r="BG42" i="45"/>
  <c r="AY43" i="44" s="1"/>
  <c r="AF42" i="45"/>
  <c r="X43" i="44" s="1"/>
  <c r="AP42" i="45"/>
  <c r="AH43" i="44" s="1"/>
  <c r="AN42" i="45"/>
  <c r="AF43" i="44" s="1"/>
  <c r="BH42" i="45"/>
  <c r="AZ43" i="44" s="1"/>
  <c r="AV42" i="45"/>
  <c r="AN43" i="44" s="1"/>
  <c r="AQ42" i="45"/>
  <c r="AI43" i="44" s="1"/>
  <c r="BL42" i="45"/>
  <c r="BD43" i="44" s="1"/>
  <c r="BN42" i="45"/>
  <c r="BF43" i="44" s="1"/>
  <c r="V42" i="45"/>
  <c r="N43" i="44" s="1"/>
  <c r="M43" i="44" s="1"/>
  <c r="AG42" i="45"/>
  <c r="Y43" i="44" s="1"/>
  <c r="AH42" i="45"/>
  <c r="Z43" i="44" s="1"/>
  <c r="AT42" i="45"/>
  <c r="AL43" i="44" s="1"/>
  <c r="AW42" i="45"/>
  <c r="AO43" i="44" s="1"/>
  <c r="AY42" i="45"/>
  <c r="AQ43" i="44" s="1"/>
  <c r="BJ42" i="45"/>
  <c r="BB43" i="44" s="1"/>
  <c r="BA42" i="45"/>
  <c r="AS43" i="44" s="1"/>
  <c r="W42" i="45"/>
  <c r="O43" i="44" s="1"/>
  <c r="BQ42" i="45"/>
  <c r="BI43" i="44" s="1"/>
  <c r="H43" i="44"/>
  <c r="AZ42" i="45"/>
  <c r="AR43" i="44" s="1"/>
  <c r="AD42" i="45"/>
  <c r="V43" i="44" s="1"/>
  <c r="BB42" i="45"/>
  <c r="AT43" i="44" s="1"/>
  <c r="BR42" i="45"/>
  <c r="BJ43" i="44" s="1"/>
  <c r="Y42" i="45"/>
  <c r="Q43" i="44" s="1"/>
  <c r="BT42" i="45"/>
  <c r="BL43" i="44" s="1"/>
  <c r="BP42" i="45"/>
  <c r="BH43" i="44" s="1"/>
  <c r="AO42" i="45"/>
  <c r="AG43" i="44" s="1"/>
  <c r="BE42" i="45"/>
  <c r="AW43" i="44" s="1"/>
  <c r="Z42" i="45"/>
  <c r="R43" i="44" s="1"/>
  <c r="BI42" i="45"/>
  <c r="BA43" i="44" s="1"/>
  <c r="S48" i="45"/>
  <c r="J49" i="44" s="1"/>
  <c r="T48" i="45"/>
  <c r="X30" i="45"/>
  <c r="P31" i="44" s="1"/>
  <c r="BN30" i="45"/>
  <c r="BF31" i="44" s="1"/>
  <c r="BO30" i="45"/>
  <c r="BG31" i="44" s="1"/>
  <c r="BP30" i="45"/>
  <c r="BH31" i="44" s="1"/>
  <c r="BQ30" i="45"/>
  <c r="BI31" i="44" s="1"/>
  <c r="BL30" i="45"/>
  <c r="BD31" i="44" s="1"/>
  <c r="BR30" i="45"/>
  <c r="BJ31" i="44" s="1"/>
  <c r="W30" i="45"/>
  <c r="O31" i="44" s="1"/>
  <c r="Y30" i="45"/>
  <c r="Q31" i="44" s="1"/>
  <c r="BT30" i="45"/>
  <c r="BL31" i="44" s="1"/>
  <c r="V30" i="45"/>
  <c r="N31" i="44" s="1"/>
  <c r="AD30" i="45"/>
  <c r="V31" i="44" s="1"/>
  <c r="Z30" i="45"/>
  <c r="R31" i="44" s="1"/>
  <c r="BM30" i="45"/>
  <c r="BE31" i="44" s="1"/>
  <c r="AB30" i="45"/>
  <c r="T31" i="44" s="1"/>
  <c r="BS30" i="45"/>
  <c r="BK31" i="44" s="1"/>
  <c r="AC30" i="45"/>
  <c r="U31" i="44" s="1"/>
  <c r="BK30" i="45"/>
  <c r="BC31" i="44" s="1"/>
  <c r="H31" i="44"/>
  <c r="AA30" i="45"/>
  <c r="S31" i="44" s="1"/>
  <c r="S38" i="45"/>
  <c r="J39" i="44" s="1"/>
  <c r="T38" i="45"/>
  <c r="S17" i="45"/>
  <c r="J18" i="44" s="1"/>
  <c r="T17" i="45"/>
  <c r="BH27" i="44"/>
  <c r="AZ97" i="50"/>
  <c r="AH39" i="45"/>
  <c r="Z40" i="44" s="1"/>
  <c r="AB39" i="45"/>
  <c r="T40" i="44" s="1"/>
  <c r="AG39" i="45"/>
  <c r="Y40" i="44" s="1"/>
  <c r="AQ39" i="45"/>
  <c r="AI40" i="44" s="1"/>
  <c r="AK39" i="45"/>
  <c r="AC40" i="44" s="1"/>
  <c r="AP39" i="45"/>
  <c r="AH40" i="44" s="1"/>
  <c r="BS39" i="45"/>
  <c r="BK40" i="44" s="1"/>
  <c r="BM39" i="45"/>
  <c r="BE40" i="44" s="1"/>
  <c r="BQ39" i="45"/>
  <c r="BI40" i="44" s="1"/>
  <c r="H40" i="44"/>
  <c r="Z39" i="45"/>
  <c r="R40" i="44" s="1"/>
  <c r="AC39" i="45"/>
  <c r="U40" i="44" s="1"/>
  <c r="BP39" i="45"/>
  <c r="BH40" i="44" s="1"/>
  <c r="AI39" i="45"/>
  <c r="AA40" i="44" s="1"/>
  <c r="AM39" i="45"/>
  <c r="AE40" i="44" s="1"/>
  <c r="W39" i="45"/>
  <c r="O40" i="44" s="1"/>
  <c r="AR39" i="45"/>
  <c r="AJ40" i="44" s="1"/>
  <c r="AV39" i="45"/>
  <c r="AN40" i="44" s="1"/>
  <c r="AF39" i="45"/>
  <c r="X40" i="44" s="1"/>
  <c r="AD39" i="45"/>
  <c r="V40" i="44" s="1"/>
  <c r="BK39" i="45"/>
  <c r="BC40" i="44" s="1"/>
  <c r="BN39" i="45"/>
  <c r="BF40" i="44" s="1"/>
  <c r="AL39" i="45"/>
  <c r="AD40" i="44" s="1"/>
  <c r="BT39" i="45"/>
  <c r="BL40" i="44" s="1"/>
  <c r="AE39" i="45"/>
  <c r="W40" i="44" s="1"/>
  <c r="AX39" i="45"/>
  <c r="AP40" i="44" s="1"/>
  <c r="BB39" i="45"/>
  <c r="AT40" i="44" s="1"/>
  <c r="AJ39" i="45"/>
  <c r="AB40" i="44" s="1"/>
  <c r="AW39" i="45"/>
  <c r="AO40" i="44" s="1"/>
  <c r="BJ39" i="45"/>
  <c r="BB40" i="44" s="1"/>
  <c r="AS39" i="45"/>
  <c r="AK40" i="44" s="1"/>
  <c r="BF39" i="45"/>
  <c r="AX40" i="44" s="1"/>
  <c r="Y39" i="45"/>
  <c r="Q40" i="44" s="1"/>
  <c r="BL39" i="45"/>
  <c r="BD40" i="44" s="1"/>
  <c r="X39" i="45"/>
  <c r="P40" i="44" s="1"/>
  <c r="AZ39" i="45"/>
  <c r="AR40" i="44" s="1"/>
  <c r="BI39" i="45"/>
  <c r="BA40" i="44" s="1"/>
  <c r="BA39" i="45"/>
  <c r="AS40" i="44" s="1"/>
  <c r="AA39" i="45"/>
  <c r="S40" i="44" s="1"/>
  <c r="BC39" i="45"/>
  <c r="AU40" i="44" s="1"/>
  <c r="AU39" i="45"/>
  <c r="AM40" i="44" s="1"/>
  <c r="BD39" i="45"/>
  <c r="AV40" i="44" s="1"/>
  <c r="BE39" i="45"/>
  <c r="AW40" i="44" s="1"/>
  <c r="AN39" i="45"/>
  <c r="AF40" i="44" s="1"/>
  <c r="BO39" i="45"/>
  <c r="BG40" i="44" s="1"/>
  <c r="BH39" i="45"/>
  <c r="AZ40" i="44" s="1"/>
  <c r="V39" i="45"/>
  <c r="N40" i="44" s="1"/>
  <c r="M40" i="44" s="1"/>
  <c r="BG39" i="45"/>
  <c r="AY40" i="44" s="1"/>
  <c r="AO39" i="45"/>
  <c r="AG40" i="44" s="1"/>
  <c r="AT39" i="45"/>
  <c r="AL40" i="44" s="1"/>
  <c r="AY39" i="45"/>
  <c r="AQ40" i="44" s="1"/>
  <c r="BR39" i="45"/>
  <c r="BJ40" i="44" s="1"/>
  <c r="H22" i="45"/>
  <c r="P22" i="45" s="1"/>
  <c r="BN17" i="45"/>
  <c r="BF18" i="44" s="1"/>
  <c r="BO17" i="45"/>
  <c r="BG18" i="44" s="1"/>
  <c r="Y17" i="45"/>
  <c r="Q18" i="44" s="1"/>
  <c r="BP17" i="45"/>
  <c r="BH18" i="44" s="1"/>
  <c r="BR17" i="45"/>
  <c r="BJ18" i="44" s="1"/>
  <c r="BS17" i="45"/>
  <c r="BK18" i="44" s="1"/>
  <c r="BT17" i="45"/>
  <c r="BL18" i="44" s="1"/>
  <c r="AD17" i="45"/>
  <c r="V18" i="44" s="1"/>
  <c r="AC17" i="45"/>
  <c r="U18" i="44" s="1"/>
  <c r="BL17" i="45"/>
  <c r="BD18" i="44" s="1"/>
  <c r="AA17" i="45"/>
  <c r="S18" i="44" s="1"/>
  <c r="BQ17" i="45"/>
  <c r="BI18" i="44" s="1"/>
  <c r="V17" i="45"/>
  <c r="N18" i="44" s="1"/>
  <c r="AB17" i="45"/>
  <c r="T18" i="44" s="1"/>
  <c r="W17" i="45"/>
  <c r="O18" i="44" s="1"/>
  <c r="BK17" i="45"/>
  <c r="BC18" i="44" s="1"/>
  <c r="X17" i="45"/>
  <c r="P18" i="44" s="1"/>
  <c r="Z17" i="45"/>
  <c r="R18" i="44" s="1"/>
  <c r="BM17" i="45"/>
  <c r="BE18" i="44" s="1"/>
  <c r="H18" i="44"/>
  <c r="P27" i="44"/>
  <c r="H97" i="50"/>
  <c r="AG46" i="45"/>
  <c r="Y47" i="44" s="1"/>
  <c r="AV46" i="45"/>
  <c r="AN47" i="44" s="1"/>
  <c r="BB46" i="45"/>
  <c r="AT47" i="44" s="1"/>
  <c r="BM46" i="45"/>
  <c r="BE47" i="44" s="1"/>
  <c r="AB46" i="45"/>
  <c r="T47" i="44" s="1"/>
  <c r="AE46" i="45"/>
  <c r="W47" i="44" s="1"/>
  <c r="Z46" i="45"/>
  <c r="R47" i="44" s="1"/>
  <c r="X46" i="45"/>
  <c r="P47" i="44" s="1"/>
  <c r="AM46" i="45"/>
  <c r="AE47" i="44" s="1"/>
  <c r="AO46" i="45"/>
  <c r="AG47" i="44" s="1"/>
  <c r="AK46" i="45"/>
  <c r="AC47" i="44" s="1"/>
  <c r="AU46" i="45"/>
  <c r="AM47" i="44" s="1"/>
  <c r="BJ46" i="45"/>
  <c r="BB47" i="44" s="1"/>
  <c r="BA46" i="45"/>
  <c r="AS47" i="44" s="1"/>
  <c r="BP46" i="45"/>
  <c r="BH47" i="44" s="1"/>
  <c r="V46" i="45"/>
  <c r="N47" i="44" s="1"/>
  <c r="M47" i="44" s="1"/>
  <c r="W46" i="45"/>
  <c r="O47" i="44" s="1"/>
  <c r="AL46" i="45"/>
  <c r="AD47" i="44" s="1"/>
  <c r="AQ46" i="45"/>
  <c r="AI47" i="44" s="1"/>
  <c r="AJ46" i="45"/>
  <c r="AB47" i="44" s="1"/>
  <c r="BK46" i="45"/>
  <c r="BC47" i="44" s="1"/>
  <c r="Y46" i="45"/>
  <c r="Q47" i="44" s="1"/>
  <c r="AH46" i="45"/>
  <c r="Z47" i="44" s="1"/>
  <c r="BE46" i="45"/>
  <c r="AW47" i="44" s="1"/>
  <c r="AP46" i="45"/>
  <c r="AH47" i="44" s="1"/>
  <c r="AA46" i="45"/>
  <c r="S47" i="44" s="1"/>
  <c r="AX46" i="45"/>
  <c r="AP47" i="44" s="1"/>
  <c r="BG46" i="45"/>
  <c r="AY47" i="44" s="1"/>
  <c r="BF46" i="45"/>
  <c r="AX47" i="44" s="1"/>
  <c r="BQ46" i="45"/>
  <c r="BI47" i="44" s="1"/>
  <c r="BN46" i="45"/>
  <c r="BF47" i="44" s="1"/>
  <c r="AW46" i="45"/>
  <c r="AO47" i="44" s="1"/>
  <c r="H47" i="44"/>
  <c r="AC46" i="45"/>
  <c r="U47" i="44" s="1"/>
  <c r="BH46" i="45"/>
  <c r="AZ47" i="44" s="1"/>
  <c r="AS46" i="45"/>
  <c r="AK47" i="44" s="1"/>
  <c r="BR46" i="45"/>
  <c r="BJ47" i="44" s="1"/>
  <c r="AY46" i="45"/>
  <c r="AQ47" i="44" s="1"/>
  <c r="AZ46" i="45"/>
  <c r="AR47" i="44" s="1"/>
  <c r="BI46" i="45"/>
  <c r="BA47" i="44" s="1"/>
  <c r="AD46" i="45"/>
  <c r="V47" i="44" s="1"/>
  <c r="BC46" i="45"/>
  <c r="AU47" i="44" s="1"/>
  <c r="AR46" i="45"/>
  <c r="AJ47" i="44" s="1"/>
  <c r="AN46" i="45"/>
  <c r="AF47" i="44" s="1"/>
  <c r="AI46" i="45"/>
  <c r="AA47" i="44" s="1"/>
  <c r="BS46" i="45"/>
  <c r="BK47" i="44" s="1"/>
  <c r="AT46" i="45"/>
  <c r="AL47" i="44" s="1"/>
  <c r="AF46" i="45"/>
  <c r="X47" i="44" s="1"/>
  <c r="BD46" i="45"/>
  <c r="AV47" i="44" s="1"/>
  <c r="BL46" i="45"/>
  <c r="BD47" i="44" s="1"/>
  <c r="BO46" i="45"/>
  <c r="BG47" i="44" s="1"/>
  <c r="BT46" i="45"/>
  <c r="BL47" i="44" s="1"/>
  <c r="BL44" i="45"/>
  <c r="BD45" i="44" s="1"/>
  <c r="AM44" i="45"/>
  <c r="AE45" i="44" s="1"/>
  <c r="BB44" i="45"/>
  <c r="AT45" i="44" s="1"/>
  <c r="BT44" i="45"/>
  <c r="BL45" i="44" s="1"/>
  <c r="AH44" i="45"/>
  <c r="Z45" i="44" s="1"/>
  <c r="BP44" i="45"/>
  <c r="BH45" i="44" s="1"/>
  <c r="Y44" i="45"/>
  <c r="Q45" i="44" s="1"/>
  <c r="AU44" i="45"/>
  <c r="AM45" i="44" s="1"/>
  <c r="AG44" i="45"/>
  <c r="Y45" i="44" s="1"/>
  <c r="BI44" i="45"/>
  <c r="BA45" i="44" s="1"/>
  <c r="AR44" i="45"/>
  <c r="AJ45" i="44" s="1"/>
  <c r="AA44" i="45"/>
  <c r="S45" i="44" s="1"/>
  <c r="AZ44" i="45"/>
  <c r="AR45" i="44" s="1"/>
  <c r="BH44" i="45"/>
  <c r="AZ45" i="44" s="1"/>
  <c r="AQ44" i="45"/>
  <c r="AI45" i="44" s="1"/>
  <c r="AP44" i="45"/>
  <c r="AH45" i="44" s="1"/>
  <c r="AY44" i="45"/>
  <c r="AQ45" i="44" s="1"/>
  <c r="AB44" i="45"/>
  <c r="T45" i="44" s="1"/>
  <c r="BG44" i="45"/>
  <c r="AY45" i="44" s="1"/>
  <c r="BC44" i="45"/>
  <c r="AU45" i="44" s="1"/>
  <c r="BO44" i="45"/>
  <c r="BG45" i="44" s="1"/>
  <c r="BQ44" i="45"/>
  <c r="BI45" i="44" s="1"/>
  <c r="W44" i="45"/>
  <c r="O45" i="44" s="1"/>
  <c r="AD44" i="45"/>
  <c r="V45" i="44" s="1"/>
  <c r="H45" i="44"/>
  <c r="X44" i="45"/>
  <c r="P45" i="44" s="1"/>
  <c r="AJ44" i="45"/>
  <c r="AB45" i="44" s="1"/>
  <c r="BS44" i="45"/>
  <c r="BK45" i="44" s="1"/>
  <c r="AO44" i="45"/>
  <c r="AG45" i="44" s="1"/>
  <c r="V44" i="45"/>
  <c r="N45" i="44" s="1"/>
  <c r="M45" i="44" s="1"/>
  <c r="BE44" i="45"/>
  <c r="AW45" i="44" s="1"/>
  <c r="BA44" i="45"/>
  <c r="AS45" i="44" s="1"/>
  <c r="AI44" i="45"/>
  <c r="AA45" i="44" s="1"/>
  <c r="Z44" i="45"/>
  <c r="R45" i="44" s="1"/>
  <c r="AF44" i="45"/>
  <c r="X45" i="44" s="1"/>
  <c r="BF44" i="45"/>
  <c r="AX45" i="44" s="1"/>
  <c r="BK44" i="45"/>
  <c r="BC45" i="44" s="1"/>
  <c r="AN44" i="45"/>
  <c r="AF45" i="44" s="1"/>
  <c r="BR44" i="45"/>
  <c r="BJ45" i="44" s="1"/>
  <c r="AV44" i="45"/>
  <c r="AN45" i="44" s="1"/>
  <c r="AS44" i="45"/>
  <c r="AK45" i="44" s="1"/>
  <c r="BD44" i="45"/>
  <c r="AV45" i="44" s="1"/>
  <c r="AW44" i="45"/>
  <c r="AO45" i="44" s="1"/>
  <c r="BM44" i="45"/>
  <c r="BE45" i="44" s="1"/>
  <c r="AE44" i="45"/>
  <c r="W45" i="44" s="1"/>
  <c r="AX44" i="45"/>
  <c r="AP45" i="44" s="1"/>
  <c r="BJ44" i="45"/>
  <c r="BB45" i="44" s="1"/>
  <c r="AK44" i="45"/>
  <c r="AC45" i="44" s="1"/>
  <c r="AL44" i="45"/>
  <c r="AD45" i="44" s="1"/>
  <c r="BN44" i="45"/>
  <c r="BF45" i="44" s="1"/>
  <c r="AT44" i="45"/>
  <c r="AL45" i="44" s="1"/>
  <c r="AC44" i="45"/>
  <c r="U45" i="44" s="1"/>
  <c r="H17" i="44"/>
  <c r="W16" i="45"/>
  <c r="X16" i="45"/>
  <c r="V16" i="45"/>
  <c r="Y16" i="45"/>
  <c r="BT16" i="45"/>
  <c r="BO16" i="45"/>
  <c r="BN16" i="45"/>
  <c r="AD16" i="45"/>
  <c r="AC16" i="45"/>
  <c r="AB16" i="45"/>
  <c r="BM16" i="45"/>
  <c r="Z16" i="45"/>
  <c r="BS16" i="45"/>
  <c r="AA16" i="45"/>
  <c r="BL16" i="45"/>
  <c r="BQ16" i="45"/>
  <c r="BK16" i="45"/>
  <c r="BP16" i="45"/>
  <c r="BR16" i="45"/>
  <c r="BE57" i="45"/>
  <c r="AW58" i="44" s="1"/>
  <c r="AP57" i="45"/>
  <c r="AH58" i="44" s="1"/>
  <c r="AB57" i="45"/>
  <c r="T58" i="44" s="1"/>
  <c r="AA57" i="45"/>
  <c r="S58" i="44" s="1"/>
  <c r="AE57" i="45"/>
  <c r="W58" i="44" s="1"/>
  <c r="BP57" i="45"/>
  <c r="BH58" i="44" s="1"/>
  <c r="BC57" i="45"/>
  <c r="AU58" i="44" s="1"/>
  <c r="AI57" i="45"/>
  <c r="AA58" i="44" s="1"/>
  <c r="AN57" i="45"/>
  <c r="AF58" i="44" s="1"/>
  <c r="Y57" i="45"/>
  <c r="Q58" i="44" s="1"/>
  <c r="BK57" i="45"/>
  <c r="BC58" i="44" s="1"/>
  <c r="BL57" i="45"/>
  <c r="BD58" i="44" s="1"/>
  <c r="AX57" i="45"/>
  <c r="AP58" i="44" s="1"/>
  <c r="AJ57" i="45"/>
  <c r="AB58" i="44" s="1"/>
  <c r="AD57" i="45"/>
  <c r="V58" i="44" s="1"/>
  <c r="BO57" i="45"/>
  <c r="BG58" i="44" s="1"/>
  <c r="BB57" i="45"/>
  <c r="AT58" i="44" s="1"/>
  <c r="AV57" i="45"/>
  <c r="AN58" i="44" s="1"/>
  <c r="AG57" i="45"/>
  <c r="Y58" i="44" s="1"/>
  <c r="BR57" i="45"/>
  <c r="BJ58" i="44" s="1"/>
  <c r="H58" i="44"/>
  <c r="AL57" i="45"/>
  <c r="AD58" i="44" s="1"/>
  <c r="BH57" i="45"/>
  <c r="AZ58" i="44" s="1"/>
  <c r="W57" i="45"/>
  <c r="O58" i="44" s="1"/>
  <c r="AU57" i="45"/>
  <c r="AM58" i="44" s="1"/>
  <c r="AH57" i="45"/>
  <c r="Z58" i="44" s="1"/>
  <c r="BD57" i="45"/>
  <c r="AV58" i="44" s="1"/>
  <c r="AR57" i="45"/>
  <c r="AJ58" i="44" s="1"/>
  <c r="AT57" i="45"/>
  <c r="AL58" i="44" s="1"/>
  <c r="BT57" i="45"/>
  <c r="BL58" i="44" s="1"/>
  <c r="BA57" i="45"/>
  <c r="AS58" i="44" s="1"/>
  <c r="AM57" i="45"/>
  <c r="AE58" i="44" s="1"/>
  <c r="BI57" i="45"/>
  <c r="BA58" i="44" s="1"/>
  <c r="BM57" i="45"/>
  <c r="BE58" i="44" s="1"/>
  <c r="BQ57" i="45"/>
  <c r="BI58" i="44" s="1"/>
  <c r="V57" i="45"/>
  <c r="N58" i="44" s="1"/>
  <c r="M58" i="44" s="1"/>
  <c r="Z57" i="45"/>
  <c r="R58" i="44" s="1"/>
  <c r="AW57" i="45"/>
  <c r="AO58" i="44" s="1"/>
  <c r="AS57" i="45"/>
  <c r="AK58" i="44" s="1"/>
  <c r="AZ57" i="45"/>
  <c r="AR58" i="44" s="1"/>
  <c r="BF57" i="45"/>
  <c r="AX58" i="44" s="1"/>
  <c r="BJ57" i="45"/>
  <c r="BB58" i="44" s="1"/>
  <c r="AC57" i="45"/>
  <c r="U58" i="44" s="1"/>
  <c r="BN57" i="45"/>
  <c r="BF58" i="44" s="1"/>
  <c r="AK57" i="45"/>
  <c r="AC58" i="44" s="1"/>
  <c r="AF57" i="45"/>
  <c r="X58" i="44" s="1"/>
  <c r="BS57" i="45"/>
  <c r="BK58" i="44" s="1"/>
  <c r="AO57" i="45"/>
  <c r="AG58" i="44" s="1"/>
  <c r="AQ57" i="45"/>
  <c r="AI58" i="44" s="1"/>
  <c r="BG57" i="45"/>
  <c r="AY58" i="44" s="1"/>
  <c r="AY57" i="45"/>
  <c r="AQ58" i="44" s="1"/>
  <c r="X57" i="45"/>
  <c r="P58" i="44" s="1"/>
  <c r="H28" i="44"/>
  <c r="V27" i="45"/>
  <c r="Y27" i="45"/>
  <c r="X27" i="45"/>
  <c r="W27" i="45"/>
  <c r="BK27" i="45"/>
  <c r="BS27" i="45"/>
  <c r="BQ27" i="45"/>
  <c r="BT27" i="45"/>
  <c r="BL27" i="45"/>
  <c r="Z27" i="45"/>
  <c r="AC27" i="45"/>
  <c r="AA27" i="45"/>
  <c r="BO27" i="45"/>
  <c r="BP27" i="45"/>
  <c r="AD27" i="45"/>
  <c r="BM27" i="45"/>
  <c r="BR27" i="45"/>
  <c r="AB27" i="45"/>
  <c r="BN27" i="45"/>
  <c r="S43" i="45"/>
  <c r="J44" i="44" s="1"/>
  <c r="T43" i="45"/>
  <c r="BG27" i="44"/>
  <c r="AY97" i="50"/>
  <c r="BK53" i="45"/>
  <c r="BC54" i="44" s="1"/>
  <c r="AD53" i="45"/>
  <c r="V54" i="44" s="1"/>
  <c r="AJ53" i="45"/>
  <c r="AB54" i="44" s="1"/>
  <c r="AF53" i="45"/>
  <c r="X54" i="44" s="1"/>
  <c r="AB53" i="45"/>
  <c r="T54" i="44" s="1"/>
  <c r="AK53" i="45"/>
  <c r="AC54" i="44" s="1"/>
  <c r="AN53" i="45"/>
  <c r="AF54" i="44" s="1"/>
  <c r="AR53" i="45"/>
  <c r="AJ54" i="44" s="1"/>
  <c r="BA53" i="45"/>
  <c r="AS54" i="44" s="1"/>
  <c r="AV53" i="45"/>
  <c r="AN54" i="44" s="1"/>
  <c r="BG53" i="45"/>
  <c r="AY54" i="44" s="1"/>
  <c r="BO53" i="45"/>
  <c r="BG54" i="44" s="1"/>
  <c r="BD53" i="45"/>
  <c r="AV54" i="44" s="1"/>
  <c r="BR53" i="45"/>
  <c r="BJ54" i="44" s="1"/>
  <c r="Y53" i="45"/>
  <c r="Q54" i="44" s="1"/>
  <c r="BL53" i="45"/>
  <c r="BD54" i="44" s="1"/>
  <c r="AC53" i="45"/>
  <c r="U54" i="44" s="1"/>
  <c r="AO53" i="45"/>
  <c r="AG54" i="44" s="1"/>
  <c r="W53" i="45"/>
  <c r="O54" i="44" s="1"/>
  <c r="AP53" i="45"/>
  <c r="AH54" i="44" s="1"/>
  <c r="AW53" i="45"/>
  <c r="AO54" i="44" s="1"/>
  <c r="AQ53" i="45"/>
  <c r="AI54" i="44" s="1"/>
  <c r="BF53" i="45"/>
  <c r="AX54" i="44" s="1"/>
  <c r="AA53" i="45"/>
  <c r="S54" i="44" s="1"/>
  <c r="BN53" i="45"/>
  <c r="BF54" i="44" s="1"/>
  <c r="BE53" i="45"/>
  <c r="AW54" i="44" s="1"/>
  <c r="V53" i="45"/>
  <c r="N54" i="44" s="1"/>
  <c r="M54" i="44" s="1"/>
  <c r="BQ53" i="45"/>
  <c r="BI54" i="44" s="1"/>
  <c r="AL53" i="45"/>
  <c r="AD54" i="44" s="1"/>
  <c r="AT53" i="45"/>
  <c r="AL54" i="44" s="1"/>
  <c r="AS53" i="45"/>
  <c r="AK54" i="44" s="1"/>
  <c r="AE53" i="45"/>
  <c r="W54" i="44" s="1"/>
  <c r="BH53" i="45"/>
  <c r="AZ54" i="44" s="1"/>
  <c r="AU53" i="45"/>
  <c r="AM54" i="44" s="1"/>
  <c r="BI53" i="45"/>
  <c r="BA54" i="44" s="1"/>
  <c r="BC53" i="45"/>
  <c r="AU54" i="44" s="1"/>
  <c r="AI53" i="45"/>
  <c r="AA54" i="44" s="1"/>
  <c r="X53" i="45"/>
  <c r="P54" i="44" s="1"/>
  <c r="BJ53" i="45"/>
  <c r="BB54" i="44" s="1"/>
  <c r="Z53" i="45"/>
  <c r="R54" i="44" s="1"/>
  <c r="BM53" i="45"/>
  <c r="BE54" i="44" s="1"/>
  <c r="AX53" i="45"/>
  <c r="AP54" i="44" s="1"/>
  <c r="BP53" i="45"/>
  <c r="BH54" i="44" s="1"/>
  <c r="AM53" i="45"/>
  <c r="AE54" i="44" s="1"/>
  <c r="BS53" i="45"/>
  <c r="BK54" i="44" s="1"/>
  <c r="BT53" i="45"/>
  <c r="BL54" i="44" s="1"/>
  <c r="AH53" i="45"/>
  <c r="Z54" i="44" s="1"/>
  <c r="AG53" i="45"/>
  <c r="Y54" i="44" s="1"/>
  <c r="AY53" i="45"/>
  <c r="AQ54" i="44" s="1"/>
  <c r="AZ53" i="45"/>
  <c r="AR54" i="44" s="1"/>
  <c r="BB53" i="45"/>
  <c r="AT54" i="44" s="1"/>
  <c r="H54" i="44"/>
  <c r="T31" i="45"/>
  <c r="S31" i="45"/>
  <c r="J32" i="44" s="1"/>
  <c r="BA58" i="45"/>
  <c r="AS59" i="44" s="1"/>
  <c r="BS58" i="45"/>
  <c r="BK59" i="44" s="1"/>
  <c r="AP58" i="45"/>
  <c r="AH59" i="44" s="1"/>
  <c r="V58" i="45"/>
  <c r="N59" i="44" s="1"/>
  <c r="M59" i="44" s="1"/>
  <c r="AN58" i="45"/>
  <c r="AF59" i="44" s="1"/>
  <c r="BN58" i="45"/>
  <c r="BF59" i="44" s="1"/>
  <c r="AD58" i="45"/>
  <c r="V59" i="44" s="1"/>
  <c r="AV58" i="45"/>
  <c r="AN59" i="44" s="1"/>
  <c r="AA58" i="45"/>
  <c r="S59" i="44" s="1"/>
  <c r="AE58" i="45"/>
  <c r="W59" i="44" s="1"/>
  <c r="AW58" i="45"/>
  <c r="AO59" i="44" s="1"/>
  <c r="AJ58" i="45"/>
  <c r="AB59" i="44" s="1"/>
  <c r="AC58" i="45"/>
  <c r="U59" i="44" s="1"/>
  <c r="AU58" i="45"/>
  <c r="AM59" i="44" s="1"/>
  <c r="BM58" i="45"/>
  <c r="BE59" i="44" s="1"/>
  <c r="AZ58" i="45"/>
  <c r="AR59" i="44" s="1"/>
  <c r="AS58" i="45"/>
  <c r="AK59" i="44" s="1"/>
  <c r="BK58" i="45"/>
  <c r="BC59" i="44" s="1"/>
  <c r="AH58" i="45"/>
  <c r="Z59" i="44" s="1"/>
  <c r="BP58" i="45"/>
  <c r="BH59" i="44" s="1"/>
  <c r="H59" i="44"/>
  <c r="BQ58" i="45"/>
  <c r="BI59" i="44" s="1"/>
  <c r="AO58" i="45"/>
  <c r="AG59" i="44" s="1"/>
  <c r="AG58" i="45"/>
  <c r="Y59" i="44" s="1"/>
  <c r="AL58" i="45"/>
  <c r="AD59" i="44" s="1"/>
  <c r="BE58" i="45"/>
  <c r="AW59" i="44" s="1"/>
  <c r="AX58" i="45"/>
  <c r="AP59" i="44" s="1"/>
  <c r="AT58" i="45"/>
  <c r="AL59" i="44" s="1"/>
  <c r="Z58" i="45"/>
  <c r="R59" i="44" s="1"/>
  <c r="BB58" i="45"/>
  <c r="AT59" i="44" s="1"/>
  <c r="BJ58" i="45"/>
  <c r="BB59" i="44" s="1"/>
  <c r="BF58" i="45"/>
  <c r="AX59" i="44" s="1"/>
  <c r="BR58" i="45"/>
  <c r="BJ59" i="44" s="1"/>
  <c r="AI58" i="45"/>
  <c r="AA59" i="44" s="1"/>
  <c r="AF58" i="45"/>
  <c r="X59" i="44" s="1"/>
  <c r="W58" i="45"/>
  <c r="O59" i="44" s="1"/>
  <c r="AQ58" i="45"/>
  <c r="AI59" i="44" s="1"/>
  <c r="AM58" i="45"/>
  <c r="AE59" i="44" s="1"/>
  <c r="AY58" i="45"/>
  <c r="AQ59" i="44" s="1"/>
  <c r="AB58" i="45"/>
  <c r="T59" i="44" s="1"/>
  <c r="BC58" i="45"/>
  <c r="AU59" i="44" s="1"/>
  <c r="BG58" i="45"/>
  <c r="AY59" i="44" s="1"/>
  <c r="X58" i="45"/>
  <c r="P59" i="44" s="1"/>
  <c r="BO58" i="45"/>
  <c r="BG59" i="44" s="1"/>
  <c r="BI58" i="45"/>
  <c r="BA59" i="44" s="1"/>
  <c r="BD58" i="45"/>
  <c r="AV59" i="44" s="1"/>
  <c r="AR58" i="45"/>
  <c r="AJ59" i="44" s="1"/>
  <c r="Y58" i="45"/>
  <c r="Q59" i="44" s="1"/>
  <c r="BL58" i="45"/>
  <c r="BD59" i="44" s="1"/>
  <c r="BH58" i="45"/>
  <c r="AZ59" i="44" s="1"/>
  <c r="BT58" i="45"/>
  <c r="BL59" i="44" s="1"/>
  <c r="AK58" i="45"/>
  <c r="AC59" i="44" s="1"/>
  <c r="T54" i="45"/>
  <c r="S54" i="45"/>
  <c r="J55" i="44" s="1"/>
  <c r="Q30" i="45"/>
  <c r="BB97" i="50"/>
  <c r="BJ27" i="44"/>
  <c r="V23" i="45"/>
  <c r="H24" i="44"/>
  <c r="W23" i="45"/>
  <c r="Y23" i="45"/>
  <c r="BT23" i="45"/>
  <c r="X23" i="45"/>
  <c r="BR23" i="45"/>
  <c r="BN23" i="45"/>
  <c r="BM23" i="45"/>
  <c r="BL23" i="45"/>
  <c r="BO23" i="45"/>
  <c r="BP23" i="45"/>
  <c r="Z23" i="45"/>
  <c r="BQ23" i="45"/>
  <c r="BK23" i="45"/>
  <c r="AD23" i="45"/>
  <c r="AA23" i="45"/>
  <c r="AB23" i="45"/>
  <c r="AC23" i="45"/>
  <c r="BS23" i="45"/>
  <c r="V34" i="45"/>
  <c r="N35" i="44" s="1"/>
  <c r="M35" i="44" s="1"/>
  <c r="BK34" i="45"/>
  <c r="BC35" i="44" s="1"/>
  <c r="BP34" i="45"/>
  <c r="BH35" i="44" s="1"/>
  <c r="AD34" i="45"/>
  <c r="V35" i="44" s="1"/>
  <c r="Z34" i="45"/>
  <c r="R35" i="44" s="1"/>
  <c r="AF34" i="45"/>
  <c r="X35" i="44" s="1"/>
  <c r="AL34" i="45"/>
  <c r="AD35" i="44" s="1"/>
  <c r="AM34" i="45"/>
  <c r="AE35" i="44" s="1"/>
  <c r="AR34" i="45"/>
  <c r="AJ35" i="44" s="1"/>
  <c r="AT34" i="45"/>
  <c r="AL35" i="44" s="1"/>
  <c r="AY34" i="45"/>
  <c r="AQ35" i="44" s="1"/>
  <c r="BF34" i="45"/>
  <c r="AX35" i="44" s="1"/>
  <c r="AG34" i="45"/>
  <c r="Y35" i="44" s="1"/>
  <c r="BN34" i="45"/>
  <c r="BF35" i="44" s="1"/>
  <c r="BH34" i="45"/>
  <c r="AZ35" i="44" s="1"/>
  <c r="AK34" i="45"/>
  <c r="AC35" i="44" s="1"/>
  <c r="BL34" i="45"/>
  <c r="BD35" i="44" s="1"/>
  <c r="AU34" i="45"/>
  <c r="AM35" i="44" s="1"/>
  <c r="AS34" i="45"/>
  <c r="AK35" i="44" s="1"/>
  <c r="AA34" i="45"/>
  <c r="S35" i="44" s="1"/>
  <c r="BT34" i="45"/>
  <c r="BL35" i="44" s="1"/>
  <c r="BA34" i="45"/>
  <c r="AS35" i="44" s="1"/>
  <c r="AN34" i="45"/>
  <c r="AF35" i="44" s="1"/>
  <c r="BG34" i="45"/>
  <c r="AY35" i="44" s="1"/>
  <c r="BI34" i="45"/>
  <c r="BA35" i="44" s="1"/>
  <c r="AZ34" i="45"/>
  <c r="AR35" i="44" s="1"/>
  <c r="BQ34" i="45"/>
  <c r="BI35" i="44" s="1"/>
  <c r="AB34" i="45"/>
  <c r="T35" i="44" s="1"/>
  <c r="BB34" i="45"/>
  <c r="AT35" i="44" s="1"/>
  <c r="AP34" i="45"/>
  <c r="AH35" i="44" s="1"/>
  <c r="BJ34" i="45"/>
  <c r="BB35" i="44" s="1"/>
  <c r="BC34" i="45"/>
  <c r="AU35" i="44" s="1"/>
  <c r="Y34" i="45"/>
  <c r="Q35" i="44" s="1"/>
  <c r="AE34" i="45"/>
  <c r="W35" i="44" s="1"/>
  <c r="AO34" i="45"/>
  <c r="AG35" i="44" s="1"/>
  <c r="AQ34" i="45"/>
  <c r="AI35" i="44" s="1"/>
  <c r="BE34" i="45"/>
  <c r="AW35" i="44" s="1"/>
  <c r="BS34" i="45"/>
  <c r="BK35" i="44" s="1"/>
  <c r="X34" i="45"/>
  <c r="P35" i="44" s="1"/>
  <c r="AI34" i="45"/>
  <c r="AA35" i="44" s="1"/>
  <c r="AC34" i="45"/>
  <c r="U35" i="44" s="1"/>
  <c r="AX34" i="45"/>
  <c r="AP35" i="44" s="1"/>
  <c r="AH34" i="45"/>
  <c r="Z35" i="44" s="1"/>
  <c r="BR34" i="45"/>
  <c r="BJ35" i="44" s="1"/>
  <c r="AW34" i="45"/>
  <c r="AO35" i="44" s="1"/>
  <c r="BM34" i="45"/>
  <c r="BE35" i="44" s="1"/>
  <c r="W34" i="45"/>
  <c r="O35" i="44" s="1"/>
  <c r="AJ34" i="45"/>
  <c r="AB35" i="44" s="1"/>
  <c r="BO34" i="45"/>
  <c r="BG35" i="44" s="1"/>
  <c r="BD34" i="45"/>
  <c r="AV35" i="44" s="1"/>
  <c r="AV34" i="45"/>
  <c r="AN35" i="44" s="1"/>
  <c r="H35" i="44"/>
  <c r="BO38" i="45"/>
  <c r="BG39" i="44" s="1"/>
  <c r="BI38" i="45"/>
  <c r="BA39" i="44" s="1"/>
  <c r="AU38" i="45"/>
  <c r="AM39" i="44" s="1"/>
  <c r="AX38" i="45"/>
  <c r="AP39" i="44" s="1"/>
  <c r="AI38" i="45"/>
  <c r="AA39" i="44" s="1"/>
  <c r="AT38" i="45"/>
  <c r="AL39" i="44" s="1"/>
  <c r="BG38" i="45"/>
  <c r="AY39" i="44" s="1"/>
  <c r="AR38" i="45"/>
  <c r="AJ39" i="44" s="1"/>
  <c r="BC38" i="45"/>
  <c r="AU39" i="44" s="1"/>
  <c r="Z38" i="45"/>
  <c r="R39" i="44" s="1"/>
  <c r="BQ38" i="45"/>
  <c r="BI39" i="44" s="1"/>
  <c r="BB38" i="45"/>
  <c r="AT39" i="44" s="1"/>
  <c r="AM38" i="45"/>
  <c r="AE39" i="44" s="1"/>
  <c r="AH38" i="45"/>
  <c r="Z39" i="44" s="1"/>
  <c r="BT38" i="45"/>
  <c r="BL39" i="44" s="1"/>
  <c r="BF38" i="45"/>
  <c r="AX39" i="44" s="1"/>
  <c r="AZ38" i="45"/>
  <c r="AR39" i="44" s="1"/>
  <c r="AL38" i="45"/>
  <c r="AD39" i="44" s="1"/>
  <c r="AG38" i="45"/>
  <c r="Y39" i="44" s="1"/>
  <c r="AQ38" i="45"/>
  <c r="AI39" i="44" s="1"/>
  <c r="H39" i="44"/>
  <c r="Y38" i="45"/>
  <c r="Q39" i="44" s="1"/>
  <c r="AO38" i="45"/>
  <c r="AG39" i="44" s="1"/>
  <c r="BR38" i="45"/>
  <c r="BJ39" i="44" s="1"/>
  <c r="V38" i="45"/>
  <c r="N39" i="44" s="1"/>
  <c r="M39" i="44" s="1"/>
  <c r="AW38" i="45"/>
  <c r="AO39" i="44" s="1"/>
  <c r="X38" i="45"/>
  <c r="P39" i="44" s="1"/>
  <c r="BE38" i="45"/>
  <c r="AW39" i="44" s="1"/>
  <c r="BA38" i="45"/>
  <c r="AS39" i="44" s="1"/>
  <c r="BM38" i="45"/>
  <c r="BE39" i="44" s="1"/>
  <c r="BJ38" i="45"/>
  <c r="BB39" i="44" s="1"/>
  <c r="AC38" i="45"/>
  <c r="U39" i="44" s="1"/>
  <c r="AD38" i="45"/>
  <c r="V39" i="44" s="1"/>
  <c r="BS38" i="45"/>
  <c r="BK39" i="44" s="1"/>
  <c r="AV38" i="45"/>
  <c r="AN39" i="44" s="1"/>
  <c r="AA38" i="45"/>
  <c r="S39" i="44" s="1"/>
  <c r="AE38" i="45"/>
  <c r="W39" i="44" s="1"/>
  <c r="AJ38" i="45"/>
  <c r="AB39" i="44" s="1"/>
  <c r="AN38" i="45"/>
  <c r="AF39" i="44" s="1"/>
  <c r="AS38" i="45"/>
  <c r="AK39" i="44" s="1"/>
  <c r="BP38" i="45"/>
  <c r="BH39" i="44" s="1"/>
  <c r="BK38" i="45"/>
  <c r="BC39" i="44" s="1"/>
  <c r="AB38" i="45"/>
  <c r="T39" i="44" s="1"/>
  <c r="AF38" i="45"/>
  <c r="X39" i="44" s="1"/>
  <c r="BD38" i="45"/>
  <c r="AV39" i="44" s="1"/>
  <c r="AP38" i="45"/>
  <c r="AH39" i="44" s="1"/>
  <c r="BN38" i="45"/>
  <c r="BF39" i="44" s="1"/>
  <c r="AY38" i="45"/>
  <c r="AQ39" i="44" s="1"/>
  <c r="BL38" i="45"/>
  <c r="BD39" i="44" s="1"/>
  <c r="BH38" i="45"/>
  <c r="AZ39" i="44" s="1"/>
  <c r="AK38" i="45"/>
  <c r="AC39" i="44" s="1"/>
  <c r="W38" i="45"/>
  <c r="O39" i="44" s="1"/>
  <c r="BF55" i="45"/>
  <c r="AX56" i="44" s="1"/>
  <c r="V55" i="45"/>
  <c r="N56" i="44" s="1"/>
  <c r="M56" i="44" s="1"/>
  <c r="AK55" i="45"/>
  <c r="AC56" i="44" s="1"/>
  <c r="H56" i="44"/>
  <c r="AM55" i="45"/>
  <c r="AE56" i="44" s="1"/>
  <c r="BB55" i="45"/>
  <c r="AT56" i="44" s="1"/>
  <c r="BQ55" i="45"/>
  <c r="BI56" i="44" s="1"/>
  <c r="AY55" i="45"/>
  <c r="AQ56" i="44" s="1"/>
  <c r="BL55" i="45"/>
  <c r="BD56" i="44" s="1"/>
  <c r="AB55" i="45"/>
  <c r="T56" i="44" s="1"/>
  <c r="BM55" i="45"/>
  <c r="BE56" i="44" s="1"/>
  <c r="BT55" i="45"/>
  <c r="BL56" i="44" s="1"/>
  <c r="AJ55" i="45"/>
  <c r="AB56" i="44" s="1"/>
  <c r="AH55" i="45"/>
  <c r="Z56" i="44" s="1"/>
  <c r="AQ55" i="45"/>
  <c r="AI56" i="44" s="1"/>
  <c r="BD55" i="45"/>
  <c r="AV56" i="44" s="1"/>
  <c r="AX55" i="45"/>
  <c r="AP56" i="44" s="1"/>
  <c r="BK55" i="45"/>
  <c r="BC56" i="44" s="1"/>
  <c r="AA55" i="45"/>
  <c r="S56" i="44" s="1"/>
  <c r="BE55" i="45"/>
  <c r="AW56" i="44" s="1"/>
  <c r="AI55" i="45"/>
  <c r="AA56" i="44" s="1"/>
  <c r="W55" i="45"/>
  <c r="O56" i="44" s="1"/>
  <c r="Z55" i="45"/>
  <c r="R56" i="44" s="1"/>
  <c r="AS55" i="45"/>
  <c r="AK56" i="44" s="1"/>
  <c r="AV55" i="45"/>
  <c r="AN56" i="44" s="1"/>
  <c r="AP55" i="45"/>
  <c r="AH56" i="44" s="1"/>
  <c r="BC55" i="45"/>
  <c r="AU56" i="44" s="1"/>
  <c r="BN55" i="45"/>
  <c r="BF56" i="44" s="1"/>
  <c r="BO55" i="45"/>
  <c r="BG56" i="44" s="1"/>
  <c r="AC55" i="45"/>
  <c r="U56" i="44" s="1"/>
  <c r="X55" i="45"/>
  <c r="P56" i="44" s="1"/>
  <c r="BI55" i="45"/>
  <c r="BA56" i="44" s="1"/>
  <c r="AT55" i="45"/>
  <c r="AL56" i="44" s="1"/>
  <c r="BS55" i="45"/>
  <c r="BK56" i="44" s="1"/>
  <c r="BP55" i="45"/>
  <c r="BH56" i="44" s="1"/>
  <c r="AD55" i="45"/>
  <c r="V56" i="44" s="1"/>
  <c r="AU55" i="45"/>
  <c r="AM56" i="44" s="1"/>
  <c r="AN55" i="45"/>
  <c r="AF56" i="44" s="1"/>
  <c r="BG55" i="45"/>
  <c r="AY56" i="44" s="1"/>
  <c r="BJ55" i="45"/>
  <c r="BB56" i="44" s="1"/>
  <c r="AZ55" i="45"/>
  <c r="AR56" i="44" s="1"/>
  <c r="AL55" i="45"/>
  <c r="AD56" i="44" s="1"/>
  <c r="AW55" i="45"/>
  <c r="AO56" i="44" s="1"/>
  <c r="AE55" i="45"/>
  <c r="W56" i="44" s="1"/>
  <c r="BH55" i="45"/>
  <c r="AZ56" i="44" s="1"/>
  <c r="AO55" i="45"/>
  <c r="AG56" i="44" s="1"/>
  <c r="Y55" i="45"/>
  <c r="Q56" i="44" s="1"/>
  <c r="BA55" i="45"/>
  <c r="AS56" i="44" s="1"/>
  <c r="BR55" i="45"/>
  <c r="BJ56" i="44" s="1"/>
  <c r="AG55" i="45"/>
  <c r="Y56" i="44" s="1"/>
  <c r="AF55" i="45"/>
  <c r="X56" i="44" s="1"/>
  <c r="AR55" i="45"/>
  <c r="AJ56" i="44" s="1"/>
  <c r="S16" i="45"/>
  <c r="J17" i="44" s="1"/>
  <c r="T16" i="45"/>
  <c r="P29" i="45"/>
  <c r="T32" i="45"/>
  <c r="S32" i="45"/>
  <c r="J33" i="44" s="1"/>
  <c r="BT25" i="45"/>
  <c r="BN25" i="45"/>
  <c r="BO25" i="45"/>
  <c r="BQ25" i="45"/>
  <c r="BS25" i="45"/>
  <c r="H26" i="44"/>
  <c r="X25" i="45"/>
  <c r="BL25" i="45"/>
  <c r="Y25" i="45"/>
  <c r="BP25" i="45"/>
  <c r="BM25" i="45"/>
  <c r="BR25" i="45"/>
  <c r="BK25" i="45"/>
  <c r="V25" i="45"/>
  <c r="W25" i="45"/>
  <c r="AD25" i="45"/>
  <c r="AB25" i="45"/>
  <c r="AA25" i="45"/>
  <c r="AC25" i="45"/>
  <c r="Z25" i="45"/>
  <c r="BC27" i="44"/>
  <c r="AU97" i="50"/>
  <c r="BP49" i="45"/>
  <c r="BH50" i="44" s="1"/>
  <c r="AM49" i="45"/>
  <c r="AE50" i="44" s="1"/>
  <c r="BE49" i="45"/>
  <c r="AW50" i="44" s="1"/>
  <c r="AC49" i="45"/>
  <c r="U50" i="44" s="1"/>
  <c r="AU49" i="45"/>
  <c r="AM50" i="44" s="1"/>
  <c r="BL49" i="45"/>
  <c r="BD50" i="44" s="1"/>
  <c r="AK49" i="45"/>
  <c r="AC50" i="44" s="1"/>
  <c r="BC49" i="45"/>
  <c r="AU50" i="44" s="1"/>
  <c r="BM49" i="45"/>
  <c r="BE50" i="44" s="1"/>
  <c r="AS49" i="45"/>
  <c r="AK50" i="44" s="1"/>
  <c r="BK49" i="45"/>
  <c r="BC50" i="44" s="1"/>
  <c r="Y49" i="45"/>
  <c r="Q50" i="44" s="1"/>
  <c r="AY49" i="45"/>
  <c r="AQ50" i="44" s="1"/>
  <c r="AD49" i="45"/>
  <c r="V50" i="44" s="1"/>
  <c r="AV49" i="45"/>
  <c r="AN50" i="44" s="1"/>
  <c r="AI49" i="45"/>
  <c r="AA50" i="44" s="1"/>
  <c r="BJ49" i="45"/>
  <c r="BB50" i="44" s="1"/>
  <c r="AG49" i="45"/>
  <c r="Y50" i="44" s="1"/>
  <c r="AQ49" i="45"/>
  <c r="AI50" i="44" s="1"/>
  <c r="BR49" i="45"/>
  <c r="BJ50" i="44" s="1"/>
  <c r="AO49" i="45"/>
  <c r="AG50" i="44" s="1"/>
  <c r="BG49" i="45"/>
  <c r="AY50" i="44" s="1"/>
  <c r="W49" i="45"/>
  <c r="O50" i="44" s="1"/>
  <c r="AW49" i="45"/>
  <c r="AO50" i="44" s="1"/>
  <c r="BO49" i="45"/>
  <c r="BG50" i="44" s="1"/>
  <c r="AE49" i="45"/>
  <c r="W50" i="44" s="1"/>
  <c r="AB49" i="45"/>
  <c r="T50" i="44" s="1"/>
  <c r="BS49" i="45"/>
  <c r="BK50" i="44" s="1"/>
  <c r="AJ49" i="45"/>
  <c r="AB50" i="44" s="1"/>
  <c r="X49" i="45"/>
  <c r="P50" i="44" s="1"/>
  <c r="AR49" i="45"/>
  <c r="AJ50" i="44" s="1"/>
  <c r="AF49" i="45"/>
  <c r="X50" i="44" s="1"/>
  <c r="BA49" i="45"/>
  <c r="AS50" i="44" s="1"/>
  <c r="AH49" i="45"/>
  <c r="Z50" i="44" s="1"/>
  <c r="BQ49" i="45"/>
  <c r="BI50" i="44" s="1"/>
  <c r="AX49" i="45"/>
  <c r="AP50" i="44" s="1"/>
  <c r="AL49" i="45"/>
  <c r="AD50" i="44" s="1"/>
  <c r="BN49" i="45"/>
  <c r="BF50" i="44" s="1"/>
  <c r="AA49" i="45"/>
  <c r="S50" i="44" s="1"/>
  <c r="BB49" i="45"/>
  <c r="AT50" i="44" s="1"/>
  <c r="BT49" i="45"/>
  <c r="BL50" i="44" s="1"/>
  <c r="BF49" i="45"/>
  <c r="AX50" i="44" s="1"/>
  <c r="BD49" i="45"/>
  <c r="AV50" i="44" s="1"/>
  <c r="AZ49" i="45"/>
  <c r="AR50" i="44" s="1"/>
  <c r="BI49" i="45"/>
  <c r="BA50" i="44" s="1"/>
  <c r="BH49" i="45"/>
  <c r="AZ50" i="44" s="1"/>
  <c r="V49" i="45"/>
  <c r="N50" i="44" s="1"/>
  <c r="M50" i="44" s="1"/>
  <c r="AT49" i="45"/>
  <c r="AL50" i="44" s="1"/>
  <c r="AN49" i="45"/>
  <c r="AF50" i="44" s="1"/>
  <c r="H50" i="44"/>
  <c r="Z49" i="45"/>
  <c r="R50" i="44" s="1"/>
  <c r="AP49" i="45"/>
  <c r="AH50" i="44" s="1"/>
  <c r="V29" i="45"/>
  <c r="N30" i="44" s="1"/>
  <c r="BT29" i="45"/>
  <c r="BL30" i="44" s="1"/>
  <c r="Y29" i="45"/>
  <c r="Q30" i="44" s="1"/>
  <c r="BO29" i="45"/>
  <c r="BG30" i="44" s="1"/>
  <c r="W29" i="45"/>
  <c r="O30" i="44" s="1"/>
  <c r="H30" i="44"/>
  <c r="BQ29" i="45"/>
  <c r="BI30" i="44" s="1"/>
  <c r="AA29" i="45"/>
  <c r="S30" i="44" s="1"/>
  <c r="BM29" i="45"/>
  <c r="BE30" i="44" s="1"/>
  <c r="BN29" i="45"/>
  <c r="BF30" i="44" s="1"/>
  <c r="BK29" i="45"/>
  <c r="BC30" i="44" s="1"/>
  <c r="AC29" i="45"/>
  <c r="U30" i="44" s="1"/>
  <c r="BP29" i="45"/>
  <c r="BH30" i="44" s="1"/>
  <c r="Z29" i="45"/>
  <c r="R30" i="44" s="1"/>
  <c r="BS29" i="45"/>
  <c r="BK30" i="44" s="1"/>
  <c r="AD29" i="45"/>
  <c r="V30" i="44" s="1"/>
  <c r="BR29" i="45"/>
  <c r="BJ30" i="44" s="1"/>
  <c r="BL29" i="45"/>
  <c r="BD30" i="44" s="1"/>
  <c r="AB29" i="45"/>
  <c r="T30" i="44" s="1"/>
  <c r="X29" i="45"/>
  <c r="P30" i="44" s="1"/>
  <c r="AL31" i="45"/>
  <c r="AD32" i="44" s="1"/>
  <c r="BD31" i="45"/>
  <c r="AV32" i="44" s="1"/>
  <c r="AK31" i="45"/>
  <c r="AC32" i="44" s="1"/>
  <c r="AR31" i="45"/>
  <c r="AJ32" i="44" s="1"/>
  <c r="AT31" i="45"/>
  <c r="AL32" i="44" s="1"/>
  <c r="BL31" i="45"/>
  <c r="BD32" i="44" s="1"/>
  <c r="AS31" i="45"/>
  <c r="AK32" i="44" s="1"/>
  <c r="BR31" i="45"/>
  <c r="BJ32" i="44" s="1"/>
  <c r="AG31" i="45"/>
  <c r="Y32" i="44" s="1"/>
  <c r="BQ31" i="45"/>
  <c r="BI32" i="44" s="1"/>
  <c r="W31" i="45"/>
  <c r="O32" i="44" s="1"/>
  <c r="AO31" i="45"/>
  <c r="AG32" i="44" s="1"/>
  <c r="AZ31" i="45"/>
  <c r="AR32" i="44" s="1"/>
  <c r="H32" i="44"/>
  <c r="AE31" i="45"/>
  <c r="W32" i="44" s="1"/>
  <c r="AW31" i="45"/>
  <c r="AO32" i="44" s="1"/>
  <c r="AA31" i="45"/>
  <c r="S32" i="44" s="1"/>
  <c r="AM31" i="45"/>
  <c r="AE32" i="44" s="1"/>
  <c r="BE31" i="45"/>
  <c r="AW32" i="44" s="1"/>
  <c r="BG31" i="45"/>
  <c r="AY32" i="44" s="1"/>
  <c r="BK31" i="45"/>
  <c r="BC32" i="44" s="1"/>
  <c r="AH31" i="45"/>
  <c r="Z32" i="44" s="1"/>
  <c r="AI31" i="45"/>
  <c r="AA32" i="44" s="1"/>
  <c r="X31" i="45"/>
  <c r="P32" i="44" s="1"/>
  <c r="AX31" i="45"/>
  <c r="AP32" i="44" s="1"/>
  <c r="AJ31" i="45"/>
  <c r="AB32" i="44" s="1"/>
  <c r="AF31" i="45"/>
  <c r="X32" i="44" s="1"/>
  <c r="BF31" i="45"/>
  <c r="AX32" i="44" s="1"/>
  <c r="BP31" i="45"/>
  <c r="BH32" i="44" s="1"/>
  <c r="AD31" i="45"/>
  <c r="V32" i="44" s="1"/>
  <c r="AV31" i="45"/>
  <c r="AN32" i="44" s="1"/>
  <c r="AC31" i="45"/>
  <c r="U32" i="44" s="1"/>
  <c r="AY31" i="45"/>
  <c r="AQ32" i="44" s="1"/>
  <c r="AB31" i="45"/>
  <c r="T32" i="44" s="1"/>
  <c r="V31" i="45"/>
  <c r="N32" i="44" s="1"/>
  <c r="M32" i="44" s="1"/>
  <c r="BH31" i="45"/>
  <c r="AZ32" i="44" s="1"/>
  <c r="BB31" i="45"/>
  <c r="AT32" i="44" s="1"/>
  <c r="BO31" i="45"/>
  <c r="BG32" i="44" s="1"/>
  <c r="BJ31" i="45"/>
  <c r="BB32" i="44" s="1"/>
  <c r="AQ31" i="45"/>
  <c r="AI32" i="44" s="1"/>
  <c r="AU31" i="45"/>
  <c r="AM32" i="44" s="1"/>
  <c r="BC31" i="45"/>
  <c r="AU32" i="44" s="1"/>
  <c r="BS31" i="45"/>
  <c r="BK32" i="44" s="1"/>
  <c r="AN31" i="45"/>
  <c r="AF32" i="44" s="1"/>
  <c r="BT31" i="45"/>
  <c r="BL32" i="44" s="1"/>
  <c r="Y31" i="45"/>
  <c r="Q32" i="44" s="1"/>
  <c r="Z31" i="45"/>
  <c r="R32" i="44" s="1"/>
  <c r="BN31" i="45"/>
  <c r="BF32" i="44" s="1"/>
  <c r="AP31" i="45"/>
  <c r="AH32" i="44" s="1"/>
  <c r="BA31" i="45"/>
  <c r="AS32" i="44" s="1"/>
  <c r="BM31" i="45"/>
  <c r="BE32" i="44" s="1"/>
  <c r="BI31" i="45"/>
  <c r="BA32" i="44" s="1"/>
  <c r="AT40" i="45"/>
  <c r="AL41" i="44" s="1"/>
  <c r="BL40" i="45"/>
  <c r="BD41" i="44" s="1"/>
  <c r="AP40" i="45"/>
  <c r="AH41" i="44" s="1"/>
  <c r="AR40" i="45"/>
  <c r="AJ41" i="44" s="1"/>
  <c r="BR40" i="45"/>
  <c r="BJ41" i="44" s="1"/>
  <c r="AG40" i="45"/>
  <c r="Y41" i="44" s="1"/>
  <c r="BN40" i="45"/>
  <c r="BF41" i="44" s="1"/>
  <c r="AZ40" i="45"/>
  <c r="AR41" i="44" s="1"/>
  <c r="W40" i="45"/>
  <c r="O41" i="44" s="1"/>
  <c r="AO40" i="45"/>
  <c r="AG41" i="44" s="1"/>
  <c r="BI40" i="45"/>
  <c r="BA41" i="44" s="1"/>
  <c r="X40" i="45"/>
  <c r="P41" i="44" s="1"/>
  <c r="AY40" i="45"/>
  <c r="AQ41" i="44" s="1"/>
  <c r="V40" i="45"/>
  <c r="N41" i="44" s="1"/>
  <c r="M41" i="44" s="1"/>
  <c r="AN40" i="45"/>
  <c r="AF41" i="44" s="1"/>
  <c r="BO40" i="45"/>
  <c r="BG41" i="44" s="1"/>
  <c r="AL40" i="45"/>
  <c r="AD41" i="44" s="1"/>
  <c r="BD40" i="45"/>
  <c r="AV41" i="44" s="1"/>
  <c r="AH40" i="45"/>
  <c r="Z41" i="44" s="1"/>
  <c r="BC40" i="45"/>
  <c r="AU41" i="44" s="1"/>
  <c r="BF40" i="45"/>
  <c r="AX41" i="44" s="1"/>
  <c r="AD40" i="45"/>
  <c r="V41" i="44" s="1"/>
  <c r="AU40" i="45"/>
  <c r="AM41" i="44" s="1"/>
  <c r="AB40" i="45"/>
  <c r="T41" i="44" s="1"/>
  <c r="BK40" i="45"/>
  <c r="BC41" i="44" s="1"/>
  <c r="AJ40" i="45"/>
  <c r="AB41" i="44" s="1"/>
  <c r="BS40" i="45"/>
  <c r="BK41" i="44" s="1"/>
  <c r="BH40" i="45"/>
  <c r="AZ41" i="44" s="1"/>
  <c r="AF40" i="45"/>
  <c r="X41" i="44" s="1"/>
  <c r="BP40" i="45"/>
  <c r="BH41" i="44" s="1"/>
  <c r="AV40" i="45"/>
  <c r="AN41" i="44" s="1"/>
  <c r="H41" i="44"/>
  <c r="AC40" i="45"/>
  <c r="U41" i="44" s="1"/>
  <c r="BT40" i="45"/>
  <c r="BL41" i="44" s="1"/>
  <c r="AK40" i="45"/>
  <c r="AC41" i="44" s="1"/>
  <c r="Y40" i="45"/>
  <c r="Q41" i="44" s="1"/>
  <c r="AS40" i="45"/>
  <c r="AK41" i="44" s="1"/>
  <c r="AW40" i="45"/>
  <c r="AO41" i="44" s="1"/>
  <c r="BA40" i="45"/>
  <c r="AS41" i="44" s="1"/>
  <c r="BE40" i="45"/>
  <c r="AW41" i="44" s="1"/>
  <c r="BQ40" i="45"/>
  <c r="BI41" i="44" s="1"/>
  <c r="BM40" i="45"/>
  <c r="BE41" i="44" s="1"/>
  <c r="AA40" i="45"/>
  <c r="S41" i="44" s="1"/>
  <c r="AX40" i="45"/>
  <c r="AP41" i="44" s="1"/>
  <c r="BB40" i="45"/>
  <c r="AT41" i="44" s="1"/>
  <c r="AI40" i="45"/>
  <c r="AA41" i="44" s="1"/>
  <c r="BJ40" i="45"/>
  <c r="BB41" i="44" s="1"/>
  <c r="AQ40" i="45"/>
  <c r="AI41" i="44" s="1"/>
  <c r="AE40" i="45"/>
  <c r="W41" i="44" s="1"/>
  <c r="BG40" i="45"/>
  <c r="AY41" i="44" s="1"/>
  <c r="Z40" i="45"/>
  <c r="R41" i="44" s="1"/>
  <c r="AM40" i="45"/>
  <c r="AE41" i="44" s="1"/>
  <c r="BN20" i="45"/>
  <c r="V20" i="45"/>
  <c r="W20" i="45"/>
  <c r="Y20" i="45"/>
  <c r="BO20" i="45"/>
  <c r="Z20" i="45"/>
  <c r="AD20" i="45"/>
  <c r="BP20" i="45"/>
  <c r="H21" i="44"/>
  <c r="AA20" i="45"/>
  <c r="BQ20" i="45"/>
  <c r="BR20" i="45"/>
  <c r="BS20" i="45"/>
  <c r="BT20" i="45"/>
  <c r="X20" i="45"/>
  <c r="AC20" i="45"/>
  <c r="BL20" i="45"/>
  <c r="BM20" i="45"/>
  <c r="AB20" i="45"/>
  <c r="BK20" i="45"/>
  <c r="Q27" i="44"/>
  <c r="I97" i="50"/>
  <c r="T26" i="45"/>
  <c r="S26" i="45"/>
  <c r="J27" i="44" s="1"/>
  <c r="S52" i="45"/>
  <c r="J53" i="44" s="1"/>
  <c r="T52" i="45"/>
  <c r="D110" i="47"/>
  <c r="T28" i="45"/>
  <c r="S28" i="45"/>
  <c r="J29" i="44" s="1"/>
  <c r="W60" i="45"/>
  <c r="O61" i="44" s="1"/>
  <c r="AO60" i="45"/>
  <c r="AG61" i="44" s="1"/>
  <c r="AB60" i="45"/>
  <c r="T61" i="44" s="1"/>
  <c r="BB60" i="45"/>
  <c r="AT61" i="44" s="1"/>
  <c r="AU60" i="45"/>
  <c r="AM61" i="44" s="1"/>
  <c r="BM60" i="45"/>
  <c r="BE61" i="44" s="1"/>
  <c r="AZ60" i="45"/>
  <c r="AR61" i="44" s="1"/>
  <c r="BC60" i="45"/>
  <c r="AU61" i="44" s="1"/>
  <c r="Z60" i="45"/>
  <c r="R61" i="44" s="1"/>
  <c r="BH60" i="45"/>
  <c r="AZ61" i="44" s="1"/>
  <c r="BD60" i="45"/>
  <c r="AV61" i="44" s="1"/>
  <c r="BG60" i="45"/>
  <c r="AY61" i="44" s="1"/>
  <c r="BQ60" i="45"/>
  <c r="BI61" i="44" s="1"/>
  <c r="BT60" i="45"/>
  <c r="BL61" i="44" s="1"/>
  <c r="AA60" i="45"/>
  <c r="S61" i="44" s="1"/>
  <c r="AD60" i="45"/>
  <c r="V61" i="44" s="1"/>
  <c r="AG60" i="45"/>
  <c r="Y61" i="44" s="1"/>
  <c r="AY60" i="45"/>
  <c r="AQ61" i="44" s="1"/>
  <c r="AT60" i="45"/>
  <c r="AL61" i="44" s="1"/>
  <c r="BS60" i="45"/>
  <c r="BK61" i="44" s="1"/>
  <c r="AI60" i="45"/>
  <c r="AA61" i="44" s="1"/>
  <c r="H61" i="44"/>
  <c r="BP60" i="45"/>
  <c r="BH61" i="44" s="1"/>
  <c r="BO60" i="45"/>
  <c r="BG61" i="44" s="1"/>
  <c r="X60" i="45"/>
  <c r="P61" i="44" s="1"/>
  <c r="AJ60" i="45"/>
  <c r="AB61" i="44" s="1"/>
  <c r="AF60" i="45"/>
  <c r="X61" i="44" s="1"/>
  <c r="AR60" i="45"/>
  <c r="AJ61" i="44" s="1"/>
  <c r="BK60" i="45"/>
  <c r="BC61" i="44" s="1"/>
  <c r="AN60" i="45"/>
  <c r="AF61" i="44" s="1"/>
  <c r="AV60" i="45"/>
  <c r="AN61" i="44" s="1"/>
  <c r="AC60" i="45"/>
  <c r="U61" i="44" s="1"/>
  <c r="BL60" i="45"/>
  <c r="BD61" i="44" s="1"/>
  <c r="AK60" i="45"/>
  <c r="AC61" i="44" s="1"/>
  <c r="Y60" i="45"/>
  <c r="Q61" i="44" s="1"/>
  <c r="AS60" i="45"/>
  <c r="AK61" i="44" s="1"/>
  <c r="AW60" i="45"/>
  <c r="AO61" i="44" s="1"/>
  <c r="BA60" i="45"/>
  <c r="AS61" i="44" s="1"/>
  <c r="BE60" i="45"/>
  <c r="AW61" i="44" s="1"/>
  <c r="BI60" i="45"/>
  <c r="BA61" i="44" s="1"/>
  <c r="AP60" i="45"/>
  <c r="AH61" i="44" s="1"/>
  <c r="AH60" i="45"/>
  <c r="Z61" i="44" s="1"/>
  <c r="V60" i="45"/>
  <c r="N61" i="44" s="1"/>
  <c r="M61" i="44" s="1"/>
  <c r="AL60" i="45"/>
  <c r="AD61" i="44" s="1"/>
  <c r="AX60" i="45"/>
  <c r="AP61" i="44" s="1"/>
  <c r="BJ60" i="45"/>
  <c r="BB61" i="44" s="1"/>
  <c r="BF60" i="45"/>
  <c r="AX61" i="44" s="1"/>
  <c r="BR60" i="45"/>
  <c r="BJ61" i="44" s="1"/>
  <c r="AE60" i="45"/>
  <c r="W61" i="44" s="1"/>
  <c r="BN60" i="45"/>
  <c r="BF61" i="44" s="1"/>
  <c r="AM60" i="45"/>
  <c r="AE61" i="44" s="1"/>
  <c r="AQ60" i="45"/>
  <c r="AI61" i="44" s="1"/>
  <c r="T60" i="45"/>
  <c r="S60" i="45"/>
  <c r="J61" i="44" s="1"/>
  <c r="L97" i="50"/>
  <c r="T27" i="44"/>
  <c r="N27" i="44"/>
  <c r="F97" i="50"/>
  <c r="Z62" i="45"/>
  <c r="R63" i="44" s="1"/>
  <c r="BH62" i="45"/>
  <c r="AZ63" i="44" s="1"/>
  <c r="AN62" i="45"/>
  <c r="AF63" i="44" s="1"/>
  <c r="AG62" i="45"/>
  <c r="Y63" i="44" s="1"/>
  <c r="AY62" i="45"/>
  <c r="AQ63" i="44" s="1"/>
  <c r="BI62" i="45"/>
  <c r="BA63" i="44" s="1"/>
  <c r="BL62" i="45"/>
  <c r="BD63" i="44" s="1"/>
  <c r="AO62" i="45"/>
  <c r="AG63" i="44" s="1"/>
  <c r="AK62" i="45"/>
  <c r="AC63" i="44" s="1"/>
  <c r="AD62" i="45"/>
  <c r="V63" i="44" s="1"/>
  <c r="BT62" i="45"/>
  <c r="BL63" i="44" s="1"/>
  <c r="AI62" i="45"/>
  <c r="AA63" i="44" s="1"/>
  <c r="V62" i="45"/>
  <c r="N63" i="44" s="1"/>
  <c r="M63" i="44" s="1"/>
  <c r="W62" i="45"/>
  <c r="O63" i="44" s="1"/>
  <c r="BA62" i="45"/>
  <c r="AS63" i="44" s="1"/>
  <c r="AJ62" i="45"/>
  <c r="AB63" i="44" s="1"/>
  <c r="AM62" i="45"/>
  <c r="AE63" i="44" s="1"/>
  <c r="AU62" i="45"/>
  <c r="AM63" i="44" s="1"/>
  <c r="AZ62" i="45"/>
  <c r="AR63" i="44" s="1"/>
  <c r="AF62" i="45"/>
  <c r="X63" i="44" s="1"/>
  <c r="BN62" i="45"/>
  <c r="BF63" i="44" s="1"/>
  <c r="BC62" i="45"/>
  <c r="AU63" i="44" s="1"/>
  <c r="BJ62" i="45"/>
  <c r="BB63" i="44" s="1"/>
  <c r="BO62" i="45"/>
  <c r="BG63" i="44" s="1"/>
  <c r="AS62" i="45"/>
  <c r="AK63" i="44" s="1"/>
  <c r="BB62" i="45"/>
  <c r="AT63" i="44" s="1"/>
  <c r="BR62" i="45"/>
  <c r="BJ63" i="44" s="1"/>
  <c r="H63" i="44"/>
  <c r="BS62" i="45"/>
  <c r="BK63" i="44" s="1"/>
  <c r="AP62" i="45"/>
  <c r="AH63" i="44" s="1"/>
  <c r="BF62" i="45"/>
  <c r="AX63" i="44" s="1"/>
  <c r="AT62" i="45"/>
  <c r="AL63" i="44" s="1"/>
  <c r="Y62" i="45"/>
  <c r="Q63" i="44" s="1"/>
  <c r="BQ62" i="45"/>
  <c r="BI63" i="44" s="1"/>
  <c r="AE62" i="45"/>
  <c r="W63" i="44" s="1"/>
  <c r="AL62" i="45"/>
  <c r="AD63" i="44" s="1"/>
  <c r="X62" i="45"/>
  <c r="P63" i="44" s="1"/>
  <c r="BK62" i="45"/>
  <c r="BC63" i="44" s="1"/>
  <c r="AV62" i="45"/>
  <c r="AN63" i="44" s="1"/>
  <c r="AX62" i="45"/>
  <c r="AP63" i="44" s="1"/>
  <c r="AA62" i="45"/>
  <c r="S63" i="44" s="1"/>
  <c r="BD62" i="45"/>
  <c r="AV63" i="44" s="1"/>
  <c r="AQ62" i="45"/>
  <c r="AI63" i="44" s="1"/>
  <c r="BG62" i="45"/>
  <c r="AY63" i="44" s="1"/>
  <c r="AW62" i="45"/>
  <c r="AO63" i="44" s="1"/>
  <c r="AB62" i="45"/>
  <c r="T63" i="44" s="1"/>
  <c r="AC62" i="45"/>
  <c r="U63" i="44" s="1"/>
  <c r="BE62" i="45"/>
  <c r="AW63" i="44" s="1"/>
  <c r="AR62" i="45"/>
  <c r="AJ63" i="44" s="1"/>
  <c r="BM62" i="45"/>
  <c r="BE63" i="44" s="1"/>
  <c r="BP62" i="45"/>
  <c r="BH63" i="44" s="1"/>
  <c r="AH62" i="45"/>
  <c r="Z63" i="44" s="1"/>
  <c r="T46" i="45"/>
  <c r="S46" i="45"/>
  <c r="J47" i="44" s="1"/>
  <c r="T56" i="45"/>
  <c r="S56" i="45"/>
  <c r="J57" i="44" s="1"/>
  <c r="BC35" i="45"/>
  <c r="AU36" i="44" s="1"/>
  <c r="BR35" i="45"/>
  <c r="BJ36" i="44" s="1"/>
  <c r="AE35" i="45"/>
  <c r="W36" i="44" s="1"/>
  <c r="Z35" i="45"/>
  <c r="R36" i="44" s="1"/>
  <c r="BM35" i="45"/>
  <c r="BE36" i="44" s="1"/>
  <c r="AC35" i="45"/>
  <c r="U36" i="44" s="1"/>
  <c r="AO35" i="45"/>
  <c r="AG36" i="44" s="1"/>
  <c r="AX35" i="45"/>
  <c r="AP36" i="44" s="1"/>
  <c r="AT35" i="45"/>
  <c r="AL36" i="44" s="1"/>
  <c r="BI35" i="45"/>
  <c r="BA36" i="44" s="1"/>
  <c r="BF35" i="45"/>
  <c r="AX36" i="44" s="1"/>
  <c r="BD35" i="45"/>
  <c r="AV36" i="44" s="1"/>
  <c r="BS35" i="45"/>
  <c r="BK36" i="44" s="1"/>
  <c r="BN35" i="45"/>
  <c r="BF36" i="44" s="1"/>
  <c r="BP35" i="45"/>
  <c r="BH36" i="44" s="1"/>
  <c r="AD35" i="45"/>
  <c r="V36" i="44" s="1"/>
  <c r="AA35" i="45"/>
  <c r="S36" i="44" s="1"/>
  <c r="Y35" i="45"/>
  <c r="Q36" i="44" s="1"/>
  <c r="AN35" i="45"/>
  <c r="AF36" i="44" s="1"/>
  <c r="AY35" i="45"/>
  <c r="AQ36" i="44" s="1"/>
  <c r="BE35" i="45"/>
  <c r="AW36" i="44" s="1"/>
  <c r="BT35" i="45"/>
  <c r="BL36" i="44" s="1"/>
  <c r="BO35" i="45"/>
  <c r="BG36" i="44" s="1"/>
  <c r="AB35" i="45"/>
  <c r="T36" i="44" s="1"/>
  <c r="AF35" i="45"/>
  <c r="X36" i="44" s="1"/>
  <c r="W35" i="45"/>
  <c r="O36" i="44" s="1"/>
  <c r="AL35" i="45"/>
  <c r="AD36" i="44" s="1"/>
  <c r="AR35" i="45"/>
  <c r="AJ36" i="44" s="1"/>
  <c r="AS35" i="45"/>
  <c r="AK36" i="44" s="1"/>
  <c r="BH35" i="45"/>
  <c r="AZ36" i="44" s="1"/>
  <c r="BL35" i="45"/>
  <c r="BD36" i="44" s="1"/>
  <c r="H36" i="44"/>
  <c r="AM35" i="45"/>
  <c r="AE36" i="44" s="1"/>
  <c r="AW35" i="45"/>
  <c r="AO36" i="44" s="1"/>
  <c r="AZ35" i="45"/>
  <c r="AR36" i="44" s="1"/>
  <c r="BJ35" i="45"/>
  <c r="BB36" i="44" s="1"/>
  <c r="AH35" i="45"/>
  <c r="Z36" i="44" s="1"/>
  <c r="V35" i="45"/>
  <c r="N36" i="44" s="1"/>
  <c r="M36" i="44" s="1"/>
  <c r="AP35" i="45"/>
  <c r="AH36" i="44" s="1"/>
  <c r="BB35" i="45"/>
  <c r="AT36" i="44" s="1"/>
  <c r="AI35" i="45"/>
  <c r="AA36" i="44" s="1"/>
  <c r="BA35" i="45"/>
  <c r="AS36" i="44" s="1"/>
  <c r="AQ35" i="45"/>
  <c r="AI36" i="44" s="1"/>
  <c r="BK35" i="45"/>
  <c r="BC36" i="44" s="1"/>
  <c r="BG35" i="45"/>
  <c r="AY36" i="44" s="1"/>
  <c r="AG35" i="45"/>
  <c r="Y36" i="44" s="1"/>
  <c r="AJ35" i="45"/>
  <c r="AB36" i="44" s="1"/>
  <c r="AU35" i="45"/>
  <c r="AM36" i="44" s="1"/>
  <c r="X35" i="45"/>
  <c r="P36" i="44" s="1"/>
  <c r="BQ35" i="45"/>
  <c r="BI36" i="44" s="1"/>
  <c r="AK35" i="45"/>
  <c r="AC36" i="44" s="1"/>
  <c r="AV35" i="45"/>
  <c r="AN36" i="44" s="1"/>
  <c r="R27" i="44"/>
  <c r="J97" i="50"/>
  <c r="BL27" i="44"/>
  <c r="BD97" i="50"/>
  <c r="T49" i="45"/>
  <c r="S49" i="45"/>
  <c r="J50" i="44" s="1"/>
  <c r="BF27" i="44"/>
  <c r="AX97" i="50"/>
  <c r="T39" i="45"/>
  <c r="S39" i="45"/>
  <c r="J40" i="44" s="1"/>
  <c r="S42" i="45"/>
  <c r="J43" i="44" s="1"/>
  <c r="T42" i="45"/>
  <c r="T21" i="45"/>
  <c r="K22" i="44" s="1"/>
  <c r="S21" i="45"/>
  <c r="J22" i="44" s="1"/>
  <c r="M97" i="50"/>
  <c r="U27" i="44"/>
  <c r="BD27" i="44"/>
  <c r="AV97" i="50"/>
  <c r="BJ45" i="45"/>
  <c r="BB46" i="44" s="1"/>
  <c r="X45" i="45"/>
  <c r="P46" i="44" s="1"/>
  <c r="AS45" i="45"/>
  <c r="AK46" i="44" s="1"/>
  <c r="BL45" i="45"/>
  <c r="BD46" i="44" s="1"/>
  <c r="BR45" i="45"/>
  <c r="BJ46" i="44" s="1"/>
  <c r="AY45" i="45"/>
  <c r="AQ46" i="44" s="1"/>
  <c r="BG45" i="45"/>
  <c r="AY46" i="44" s="1"/>
  <c r="AV45" i="45"/>
  <c r="AN46" i="44" s="1"/>
  <c r="AO45" i="45"/>
  <c r="AG46" i="44" s="1"/>
  <c r="BF45" i="45"/>
  <c r="AX46" i="44" s="1"/>
  <c r="BD45" i="45"/>
  <c r="AV46" i="44" s="1"/>
  <c r="AZ45" i="45"/>
  <c r="AR46" i="44" s="1"/>
  <c r="BS45" i="45"/>
  <c r="BK46" i="44" s="1"/>
  <c r="AC45" i="45"/>
  <c r="U46" i="44" s="1"/>
  <c r="V45" i="45"/>
  <c r="N46" i="44" s="1"/>
  <c r="M46" i="44" s="1"/>
  <c r="AJ45" i="45"/>
  <c r="AB46" i="44" s="1"/>
  <c r="AQ45" i="45"/>
  <c r="AI46" i="44" s="1"/>
  <c r="AL45" i="45"/>
  <c r="AD46" i="44" s="1"/>
  <c r="BK45" i="45"/>
  <c r="BC46" i="44" s="1"/>
  <c r="BP45" i="45"/>
  <c r="BH46" i="44" s="1"/>
  <c r="BB45" i="45"/>
  <c r="AT46" i="44" s="1"/>
  <c r="AM45" i="45"/>
  <c r="AE46" i="44" s="1"/>
  <c r="AU45" i="45"/>
  <c r="AM46" i="44" s="1"/>
  <c r="Y45" i="45"/>
  <c r="Q46" i="44" s="1"/>
  <c r="AX45" i="45"/>
  <c r="AP46" i="44" s="1"/>
  <c r="Z45" i="45"/>
  <c r="R46" i="44" s="1"/>
  <c r="AK45" i="45"/>
  <c r="AC46" i="44" s="1"/>
  <c r="BM45" i="45"/>
  <c r="BE46" i="44" s="1"/>
  <c r="BA45" i="45"/>
  <c r="AS46" i="44" s="1"/>
  <c r="AA45" i="45"/>
  <c r="S46" i="44" s="1"/>
  <c r="BI45" i="45"/>
  <c r="BA46" i="44" s="1"/>
  <c r="BN45" i="45"/>
  <c r="BF46" i="44" s="1"/>
  <c r="BQ45" i="45"/>
  <c r="BI46" i="44" s="1"/>
  <c r="AB45" i="45"/>
  <c r="T46" i="44" s="1"/>
  <c r="AD45" i="45"/>
  <c r="V46" i="44" s="1"/>
  <c r="AP45" i="45"/>
  <c r="AH46" i="44" s="1"/>
  <c r="AE45" i="45"/>
  <c r="W46" i="44" s="1"/>
  <c r="BH45" i="45"/>
  <c r="AZ46" i="44" s="1"/>
  <c r="AT45" i="45"/>
  <c r="AL46" i="44" s="1"/>
  <c r="BC45" i="45"/>
  <c r="AU46" i="44" s="1"/>
  <c r="AN45" i="45"/>
  <c r="AF46" i="44" s="1"/>
  <c r="AF45" i="45"/>
  <c r="X46" i="44" s="1"/>
  <c r="BO45" i="45"/>
  <c r="BG46" i="44" s="1"/>
  <c r="H46" i="44"/>
  <c r="BT45" i="45"/>
  <c r="BL46" i="44" s="1"/>
  <c r="BE45" i="45"/>
  <c r="AW46" i="44" s="1"/>
  <c r="W45" i="45"/>
  <c r="O46" i="44" s="1"/>
  <c r="AH45" i="45"/>
  <c r="Z46" i="44" s="1"/>
  <c r="AI45" i="45"/>
  <c r="AA46" i="44" s="1"/>
  <c r="AG45" i="45"/>
  <c r="Y46" i="44" s="1"/>
  <c r="AW45" i="45"/>
  <c r="AO46" i="44" s="1"/>
  <c r="AR45" i="45"/>
  <c r="AJ46" i="44" s="1"/>
  <c r="S61" i="45"/>
  <c r="J62" i="44" s="1"/>
  <c r="T61" i="45"/>
  <c r="BR22" i="45"/>
  <c r="W22" i="45"/>
  <c r="BM22" i="45"/>
  <c r="BP22" i="45"/>
  <c r="V22" i="45"/>
  <c r="AC22" i="45"/>
  <c r="AB22" i="45"/>
  <c r="BK22" i="45"/>
  <c r="AA22" i="45"/>
  <c r="H23" i="44"/>
  <c r="BS22" i="45"/>
  <c r="X22" i="45"/>
  <c r="BL22" i="45"/>
  <c r="BT22" i="45"/>
  <c r="BQ22" i="45"/>
  <c r="Y22" i="45"/>
  <c r="BO22" i="45"/>
  <c r="BN22" i="45"/>
  <c r="Z22" i="45"/>
  <c r="AD22" i="45"/>
  <c r="BM28" i="45"/>
  <c r="BE29" i="44" s="1"/>
  <c r="BQ28" i="45"/>
  <c r="BI29" i="44" s="1"/>
  <c r="BO28" i="45"/>
  <c r="BG29" i="44" s="1"/>
  <c r="X28" i="45"/>
  <c r="P29" i="44" s="1"/>
  <c r="Y28" i="45"/>
  <c r="Q29" i="44" s="1"/>
  <c r="V28" i="45"/>
  <c r="N29" i="44" s="1"/>
  <c r="H29" i="44"/>
  <c r="Z28" i="45"/>
  <c r="R29" i="44" s="1"/>
  <c r="BR28" i="45"/>
  <c r="BJ29" i="44" s="1"/>
  <c r="AC28" i="45"/>
  <c r="U29" i="44" s="1"/>
  <c r="W28" i="45"/>
  <c r="O29" i="44" s="1"/>
  <c r="BK28" i="45"/>
  <c r="BC29" i="44" s="1"/>
  <c r="AB28" i="45"/>
  <c r="T29" i="44" s="1"/>
  <c r="BS28" i="45"/>
  <c r="BK29" i="44" s="1"/>
  <c r="AD28" i="45"/>
  <c r="V29" i="44" s="1"/>
  <c r="BN28" i="45"/>
  <c r="BF29" i="44" s="1"/>
  <c r="AA28" i="45"/>
  <c r="S29" i="44" s="1"/>
  <c r="BP28" i="45"/>
  <c r="BH29" i="44" s="1"/>
  <c r="BT28" i="45"/>
  <c r="BL29" i="44" s="1"/>
  <c r="BL28" i="45"/>
  <c r="BD29" i="44" s="1"/>
  <c r="S45" i="45"/>
  <c r="J46" i="44" s="1"/>
  <c r="T45" i="45"/>
  <c r="S62" i="45"/>
  <c r="J63" i="44" s="1"/>
  <c r="T62" i="45"/>
  <c r="S44" i="45"/>
  <c r="J45" i="44" s="1"/>
  <c r="T44" i="45"/>
  <c r="W36" i="45"/>
  <c r="O37" i="44" s="1"/>
  <c r="AT36" i="45"/>
  <c r="AL37" i="44" s="1"/>
  <c r="BI36" i="45"/>
  <c r="BA37" i="44" s="1"/>
  <c r="AH36" i="45"/>
  <c r="Z37" i="44" s="1"/>
  <c r="AE36" i="45"/>
  <c r="W37" i="44" s="1"/>
  <c r="BF36" i="45"/>
  <c r="AX37" i="44" s="1"/>
  <c r="AD36" i="45"/>
  <c r="V37" i="44" s="1"/>
  <c r="BB36" i="45"/>
  <c r="AT37" i="44" s="1"/>
  <c r="AM36" i="45"/>
  <c r="AE37" i="44" s="1"/>
  <c r="AU36" i="45"/>
  <c r="AM37" i="44" s="1"/>
  <c r="AA36" i="45"/>
  <c r="S37" i="44" s="1"/>
  <c r="AZ36" i="45"/>
  <c r="AR37" i="44" s="1"/>
  <c r="BC36" i="45"/>
  <c r="AU37" i="44" s="1"/>
  <c r="AK36" i="45"/>
  <c r="AC37" i="44" s="1"/>
  <c r="BJ36" i="45"/>
  <c r="BB37" i="44" s="1"/>
  <c r="BK36" i="45"/>
  <c r="BC37" i="44" s="1"/>
  <c r="AW36" i="45"/>
  <c r="AO37" i="44" s="1"/>
  <c r="AG36" i="45"/>
  <c r="Y37" i="44" s="1"/>
  <c r="BS36" i="45"/>
  <c r="BK37" i="44" s="1"/>
  <c r="BG36" i="45"/>
  <c r="AY37" i="44" s="1"/>
  <c r="AQ36" i="45"/>
  <c r="AI37" i="44" s="1"/>
  <c r="X36" i="45"/>
  <c r="P37" i="44" s="1"/>
  <c r="BQ36" i="45"/>
  <c r="BI37" i="44" s="1"/>
  <c r="BA36" i="45"/>
  <c r="AS37" i="44" s="1"/>
  <c r="AF36" i="45"/>
  <c r="X37" i="44" s="1"/>
  <c r="AB36" i="45"/>
  <c r="T37" i="44" s="1"/>
  <c r="AN36" i="45"/>
  <c r="AF37" i="44" s="1"/>
  <c r="BD36" i="45"/>
  <c r="AV37" i="44" s="1"/>
  <c r="BH36" i="45"/>
  <c r="AZ37" i="44" s="1"/>
  <c r="AS36" i="45"/>
  <c r="AK37" i="44" s="1"/>
  <c r="AO36" i="45"/>
  <c r="AG37" i="44" s="1"/>
  <c r="AY36" i="45"/>
  <c r="AQ37" i="44" s="1"/>
  <c r="AP36" i="45"/>
  <c r="AH37" i="44" s="1"/>
  <c r="BM36" i="45"/>
  <c r="BE37" i="44" s="1"/>
  <c r="H37" i="44"/>
  <c r="Y36" i="45"/>
  <c r="Q37" i="44" s="1"/>
  <c r="AI36" i="45"/>
  <c r="AA37" i="44" s="1"/>
  <c r="AV36" i="45"/>
  <c r="AN37" i="44" s="1"/>
  <c r="BE36" i="45"/>
  <c r="AW37" i="44" s="1"/>
  <c r="BT36" i="45"/>
  <c r="BL37" i="44" s="1"/>
  <c r="BN36" i="45"/>
  <c r="BF37" i="44" s="1"/>
  <c r="Z36" i="45"/>
  <c r="R37" i="44" s="1"/>
  <c r="V36" i="45"/>
  <c r="N37" i="44" s="1"/>
  <c r="M37" i="44" s="1"/>
  <c r="BP36" i="45"/>
  <c r="BH37" i="44" s="1"/>
  <c r="AX36" i="45"/>
  <c r="AP37" i="44" s="1"/>
  <c r="AC36" i="45"/>
  <c r="U37" i="44" s="1"/>
  <c r="AJ36" i="45"/>
  <c r="AB37" i="44" s="1"/>
  <c r="AL36" i="45"/>
  <c r="AD37" i="44" s="1"/>
  <c r="BR36" i="45"/>
  <c r="BJ37" i="44" s="1"/>
  <c r="BO36" i="45"/>
  <c r="BG37" i="44" s="1"/>
  <c r="AR36" i="45"/>
  <c r="AJ37" i="44" s="1"/>
  <c r="BL36" i="45"/>
  <c r="BD37" i="44" s="1"/>
  <c r="T35" i="45"/>
  <c r="S35" i="45"/>
  <c r="J36" i="44" s="1"/>
  <c r="K97" i="50"/>
  <c r="S27" i="44"/>
  <c r="BI27" i="44"/>
  <c r="BA97" i="50"/>
  <c r="BO43" i="45"/>
  <c r="BG44" i="44" s="1"/>
  <c r="BB43" i="45"/>
  <c r="AT44" i="44" s="1"/>
  <c r="BC43" i="45"/>
  <c r="AU44" i="44" s="1"/>
  <c r="AB43" i="45"/>
  <c r="T44" i="44" s="1"/>
  <c r="BJ43" i="45"/>
  <c r="BB44" i="44" s="1"/>
  <c r="BT43" i="45"/>
  <c r="BL44" i="44" s="1"/>
  <c r="AZ43" i="45"/>
  <c r="AR44" i="44" s="1"/>
  <c r="AH43" i="45"/>
  <c r="Z44" i="44" s="1"/>
  <c r="AM43" i="45"/>
  <c r="AE44" i="44" s="1"/>
  <c r="BH43" i="45"/>
  <c r="AZ44" i="44" s="1"/>
  <c r="AP43" i="45"/>
  <c r="AH44" i="44" s="1"/>
  <c r="BE43" i="45"/>
  <c r="AW44" i="44" s="1"/>
  <c r="BP43" i="45"/>
  <c r="BH44" i="44" s="1"/>
  <c r="AX43" i="45"/>
  <c r="AP44" i="44" s="1"/>
  <c r="AN43" i="45"/>
  <c r="AF44" i="44" s="1"/>
  <c r="AC43" i="45"/>
  <c r="U44" i="44" s="1"/>
  <c r="BF43" i="45"/>
  <c r="AX44" i="44" s="1"/>
  <c r="BK43" i="45"/>
  <c r="BC44" i="44" s="1"/>
  <c r="BA43" i="45"/>
  <c r="AS44" i="44" s="1"/>
  <c r="AV43" i="45"/>
  <c r="AN44" i="44" s="1"/>
  <c r="BM43" i="45"/>
  <c r="BE44" i="44" s="1"/>
  <c r="AI43" i="45"/>
  <c r="AA44" i="44" s="1"/>
  <c r="V43" i="45"/>
  <c r="N44" i="44" s="1"/>
  <c r="M44" i="44" s="1"/>
  <c r="AE43" i="45"/>
  <c r="W44" i="44" s="1"/>
  <c r="AO43" i="45"/>
  <c r="AG44" i="44" s="1"/>
  <c r="AQ43" i="45"/>
  <c r="AI44" i="44" s="1"/>
  <c r="AD43" i="45"/>
  <c r="V44" i="44" s="1"/>
  <c r="AW43" i="45"/>
  <c r="AO44" i="44" s="1"/>
  <c r="BL43" i="45"/>
  <c r="BD44" i="44" s="1"/>
  <c r="BG43" i="45"/>
  <c r="AY44" i="44" s="1"/>
  <c r="AT43" i="45"/>
  <c r="AL44" i="44" s="1"/>
  <c r="AF43" i="45"/>
  <c r="X44" i="44" s="1"/>
  <c r="AJ43" i="45"/>
  <c r="AB44" i="44" s="1"/>
  <c r="W43" i="45"/>
  <c r="O44" i="44" s="1"/>
  <c r="AR43" i="45"/>
  <c r="AJ44" i="44" s="1"/>
  <c r="AK43" i="45"/>
  <c r="AC44" i="44" s="1"/>
  <c r="AS43" i="45"/>
  <c r="AK44" i="44" s="1"/>
  <c r="BI43" i="45"/>
  <c r="BA44" i="44" s="1"/>
  <c r="AL43" i="45"/>
  <c r="AD44" i="44" s="1"/>
  <c r="BR43" i="45"/>
  <c r="BJ44" i="44" s="1"/>
  <c r="Z43" i="45"/>
  <c r="R44" i="44" s="1"/>
  <c r="BN43" i="45"/>
  <c r="BF44" i="44" s="1"/>
  <c r="H44" i="44"/>
  <c r="Y43" i="45"/>
  <c r="Q44" i="44" s="1"/>
  <c r="BS43" i="45"/>
  <c r="BK44" i="44" s="1"/>
  <c r="BD43" i="45"/>
  <c r="AV44" i="44" s="1"/>
  <c r="AA43" i="45"/>
  <c r="S44" i="44" s="1"/>
  <c r="AY43" i="45"/>
  <c r="AQ44" i="44" s="1"/>
  <c r="BQ43" i="45"/>
  <c r="BI44" i="44" s="1"/>
  <c r="AG43" i="45"/>
  <c r="Y44" i="44" s="1"/>
  <c r="X43" i="45"/>
  <c r="P44" i="44" s="1"/>
  <c r="AU43" i="45"/>
  <c r="AM44" i="44" s="1"/>
  <c r="AP47" i="45"/>
  <c r="AH48" i="44" s="1"/>
  <c r="AA47" i="45"/>
  <c r="S48" i="44" s="1"/>
  <c r="AF47" i="45"/>
  <c r="X48" i="44" s="1"/>
  <c r="AY47" i="45"/>
  <c r="AQ48" i="44" s="1"/>
  <c r="AJ47" i="45"/>
  <c r="AB48" i="44" s="1"/>
  <c r="AO47" i="45"/>
  <c r="AG48" i="44" s="1"/>
  <c r="Y47" i="45"/>
  <c r="Q48" i="44" s="1"/>
  <c r="BL47" i="45"/>
  <c r="BD48" i="44" s="1"/>
  <c r="BP47" i="45"/>
  <c r="BH48" i="44" s="1"/>
  <c r="AH47" i="45"/>
  <c r="Z48" i="44" s="1"/>
  <c r="AB47" i="45"/>
  <c r="T48" i="44" s="1"/>
  <c r="AD47" i="45"/>
  <c r="V48" i="44" s="1"/>
  <c r="AQ47" i="45"/>
  <c r="AI48" i="44" s="1"/>
  <c r="AK47" i="45"/>
  <c r="AC48" i="44" s="1"/>
  <c r="AN47" i="45"/>
  <c r="AF48" i="44" s="1"/>
  <c r="AU47" i="45"/>
  <c r="AM48" i="44" s="1"/>
  <c r="Z47" i="45"/>
  <c r="R48" i="44" s="1"/>
  <c r="AC47" i="45"/>
  <c r="U48" i="44" s="1"/>
  <c r="BK47" i="45"/>
  <c r="BC48" i="44" s="1"/>
  <c r="AR47" i="45"/>
  <c r="AJ48" i="44" s="1"/>
  <c r="AV47" i="45"/>
  <c r="AN48" i="44" s="1"/>
  <c r="BS47" i="45"/>
  <c r="BK48" i="44" s="1"/>
  <c r="BA47" i="45"/>
  <c r="AS48" i="44" s="1"/>
  <c r="BE47" i="45"/>
  <c r="AW48" i="44" s="1"/>
  <c r="AG47" i="45"/>
  <c r="Y48" i="44" s="1"/>
  <c r="BT47" i="45"/>
  <c r="BL48" i="44" s="1"/>
  <c r="V47" i="45"/>
  <c r="N48" i="44" s="1"/>
  <c r="M48" i="44" s="1"/>
  <c r="X47" i="45"/>
  <c r="P48" i="44" s="1"/>
  <c r="BG47" i="45"/>
  <c r="AY48" i="44" s="1"/>
  <c r="BH47" i="45"/>
  <c r="AZ48" i="44" s="1"/>
  <c r="AW47" i="45"/>
  <c r="AO48" i="44" s="1"/>
  <c r="BQ47" i="45"/>
  <c r="BI48" i="44" s="1"/>
  <c r="BF47" i="45"/>
  <c r="AX48" i="44" s="1"/>
  <c r="AZ47" i="45"/>
  <c r="AR48" i="44" s="1"/>
  <c r="BO47" i="45"/>
  <c r="BG48" i="44" s="1"/>
  <c r="BI47" i="45"/>
  <c r="BA48" i="44" s="1"/>
  <c r="H48" i="44"/>
  <c r="BR47" i="45"/>
  <c r="BJ48" i="44" s="1"/>
  <c r="AI47" i="45"/>
  <c r="AA48" i="44" s="1"/>
  <c r="BJ47" i="45"/>
  <c r="BB48" i="44" s="1"/>
  <c r="AS47" i="45"/>
  <c r="AK48" i="44" s="1"/>
  <c r="BB47" i="45"/>
  <c r="AT48" i="44" s="1"/>
  <c r="BD47" i="45"/>
  <c r="AV48" i="44" s="1"/>
  <c r="AE47" i="45"/>
  <c r="W48" i="44" s="1"/>
  <c r="AL47" i="45"/>
  <c r="AD48" i="44" s="1"/>
  <c r="W47" i="45"/>
  <c r="O48" i="44" s="1"/>
  <c r="AM47" i="45"/>
  <c r="AE48" i="44" s="1"/>
  <c r="BC47" i="45"/>
  <c r="AU48" i="44" s="1"/>
  <c r="BM47" i="45"/>
  <c r="BE48" i="44" s="1"/>
  <c r="BN47" i="45"/>
  <c r="BF48" i="44" s="1"/>
  <c r="AT47" i="45"/>
  <c r="AL48" i="44" s="1"/>
  <c r="AX47" i="45"/>
  <c r="AP48" i="44" s="1"/>
  <c r="S23" i="45" l="1"/>
  <c r="J24" i="44" s="1"/>
  <c r="T30" i="45"/>
  <c r="U30" i="45" s="1"/>
  <c r="D15" i="51"/>
  <c r="G15" i="51" s="1"/>
  <c r="D38" i="51" s="1"/>
  <c r="D41" i="47" s="1"/>
  <c r="U45" i="45"/>
  <c r="L46" i="44" s="1"/>
  <c r="K46" i="44"/>
  <c r="U23" i="44"/>
  <c r="M93" i="50"/>
  <c r="L90" i="50"/>
  <c r="T21" i="44"/>
  <c r="O21" i="44"/>
  <c r="G90" i="50"/>
  <c r="BE26" i="44"/>
  <c r="AW96" i="50"/>
  <c r="K17" i="44"/>
  <c r="U16" i="45"/>
  <c r="R24" i="44"/>
  <c r="J94" i="50"/>
  <c r="BH28" i="44"/>
  <c r="AZ98" i="50"/>
  <c r="BG17" i="44"/>
  <c r="AY86" i="50"/>
  <c r="M89" i="50"/>
  <c r="U20" i="44"/>
  <c r="V16" i="44"/>
  <c r="N85" i="50"/>
  <c r="BK16" i="44"/>
  <c r="BC85" i="50"/>
  <c r="T19" i="44"/>
  <c r="L88" i="50"/>
  <c r="K43" i="44"/>
  <c r="U42" i="45"/>
  <c r="L43" i="44" s="1"/>
  <c r="AY85" i="50"/>
  <c r="BG16" i="44"/>
  <c r="J93" i="50"/>
  <c r="R23" i="44"/>
  <c r="BE23" i="44"/>
  <c r="AW93" i="50"/>
  <c r="K57" i="44"/>
  <c r="U56" i="45"/>
  <c r="L57" i="44" s="1"/>
  <c r="U21" i="44"/>
  <c r="M90" i="50"/>
  <c r="BD26" i="44"/>
  <c r="AV96" i="50"/>
  <c r="AV94" i="50"/>
  <c r="BD24" i="44"/>
  <c r="M98" i="50"/>
  <c r="U28" i="44"/>
  <c r="BB86" i="50"/>
  <c r="BJ17" i="44"/>
  <c r="F86" i="50"/>
  <c r="N17" i="44"/>
  <c r="U48" i="45"/>
  <c r="L49" i="44" s="1"/>
  <c r="K49" i="44"/>
  <c r="K60" i="44"/>
  <c r="U59" i="45"/>
  <c r="L60" i="44" s="1"/>
  <c r="O20" i="44"/>
  <c r="G89" i="50"/>
  <c r="R16" i="44"/>
  <c r="J85" i="50"/>
  <c r="K41" i="44"/>
  <c r="U40" i="45"/>
  <c r="L41" i="44" s="1"/>
  <c r="BD19" i="44"/>
  <c r="AV88" i="50"/>
  <c r="F90" i="50"/>
  <c r="N21" i="44"/>
  <c r="AX93" i="50"/>
  <c r="BF23" i="44"/>
  <c r="O23" i="44"/>
  <c r="G93" i="50"/>
  <c r="P21" i="44"/>
  <c r="H90" i="50"/>
  <c r="P26" i="44"/>
  <c r="H96" i="50"/>
  <c r="BE24" i="44"/>
  <c r="AW94" i="50"/>
  <c r="R28" i="44"/>
  <c r="J98" i="50"/>
  <c r="AZ86" i="50"/>
  <c r="BH17" i="44"/>
  <c r="H86" i="50"/>
  <c r="P17" i="44"/>
  <c r="S22" i="45"/>
  <c r="J23" i="44" s="1"/>
  <c r="T22" i="45"/>
  <c r="P20" i="44"/>
  <c r="H89" i="50"/>
  <c r="AV85" i="50"/>
  <c r="BD16" i="44"/>
  <c r="BL19" i="44"/>
  <c r="BD88" i="50"/>
  <c r="BD21" i="44"/>
  <c r="AV90" i="50"/>
  <c r="S28" i="44"/>
  <c r="K98" i="50"/>
  <c r="BG23" i="44"/>
  <c r="AY93" i="50"/>
  <c r="BJ23" i="44"/>
  <c r="BB93" i="50"/>
  <c r="K40" i="44"/>
  <c r="U39" i="45"/>
  <c r="L40" i="44" s="1"/>
  <c r="K24" i="44"/>
  <c r="U23" i="45"/>
  <c r="BL21" i="44"/>
  <c r="BD90" i="50"/>
  <c r="BF24" i="44"/>
  <c r="AX94" i="50"/>
  <c r="BD28" i="44"/>
  <c r="AV98" i="50"/>
  <c r="AU86" i="50"/>
  <c r="BC17" i="44"/>
  <c r="G86" i="50"/>
  <c r="O17" i="44"/>
  <c r="K34" i="44"/>
  <c r="U33" i="45"/>
  <c r="L34" i="44" s="1"/>
  <c r="BD89" i="50"/>
  <c r="BL20" i="44"/>
  <c r="L85" i="50"/>
  <c r="T16" i="44"/>
  <c r="BC88" i="50"/>
  <c r="BK19" i="44"/>
  <c r="BJ19" i="44"/>
  <c r="BB88" i="50"/>
  <c r="U21" i="45"/>
  <c r="L22" i="44" s="1"/>
  <c r="BE20" i="44"/>
  <c r="AW89" i="50"/>
  <c r="N88" i="50"/>
  <c r="V19" i="44"/>
  <c r="Q23" i="44"/>
  <c r="I93" i="50"/>
  <c r="U61" i="45"/>
  <c r="L62" i="44" s="1"/>
  <c r="K62" i="44"/>
  <c r="K29" i="44"/>
  <c r="U28" i="45"/>
  <c r="BK21" i="44"/>
  <c r="BC90" i="50"/>
  <c r="BK26" i="44"/>
  <c r="BC96" i="50"/>
  <c r="BJ24" i="44"/>
  <c r="BB94" i="50"/>
  <c r="BL28" i="44"/>
  <c r="BD98" i="50"/>
  <c r="BI17" i="44"/>
  <c r="BA86" i="50"/>
  <c r="AY89" i="50"/>
  <c r="BG20" i="44"/>
  <c r="I89" i="50"/>
  <c r="Q20" i="44"/>
  <c r="BB85" i="50"/>
  <c r="BJ16" i="44"/>
  <c r="BA88" i="50"/>
  <c r="BI19" i="44"/>
  <c r="H88" i="50"/>
  <c r="P19" i="44"/>
  <c r="N23" i="44"/>
  <c r="F93" i="50"/>
  <c r="AZ93" i="50"/>
  <c r="BH23" i="44"/>
  <c r="K36" i="44"/>
  <c r="U35" i="45"/>
  <c r="L36" i="44" s="1"/>
  <c r="BI23" i="44"/>
  <c r="BA93" i="50"/>
  <c r="BB90" i="50"/>
  <c r="BJ21" i="44"/>
  <c r="R26" i="44"/>
  <c r="J96" i="50"/>
  <c r="BI26" i="44"/>
  <c r="BA96" i="50"/>
  <c r="H94" i="50"/>
  <c r="P24" i="44"/>
  <c r="BI28" i="44"/>
  <c r="BA98" i="50"/>
  <c r="BD17" i="44"/>
  <c r="AV86" i="50"/>
  <c r="BH20" i="44"/>
  <c r="AZ89" i="50"/>
  <c r="BI20" i="44"/>
  <c r="BA89" i="50"/>
  <c r="K85" i="50"/>
  <c r="S16" i="44"/>
  <c r="AW88" i="50"/>
  <c r="BE19" i="44"/>
  <c r="O19" i="44"/>
  <c r="G88" i="50"/>
  <c r="BF16" i="44"/>
  <c r="AX85" i="50"/>
  <c r="BL23" i="44"/>
  <c r="BD93" i="50"/>
  <c r="BI21" i="44"/>
  <c r="BA90" i="50"/>
  <c r="U26" i="44"/>
  <c r="M96" i="50"/>
  <c r="BG26" i="44"/>
  <c r="AY96" i="50"/>
  <c r="BL24" i="44"/>
  <c r="BD94" i="50"/>
  <c r="BK28" i="44"/>
  <c r="BC98" i="50"/>
  <c r="S17" i="44"/>
  <c r="K86" i="50"/>
  <c r="V20" i="44"/>
  <c r="N89" i="50"/>
  <c r="U16" i="44"/>
  <c r="M85" i="50"/>
  <c r="BH19" i="44"/>
  <c r="AZ88" i="50"/>
  <c r="F88" i="50"/>
  <c r="N19" i="44"/>
  <c r="BD86" i="50"/>
  <c r="BL17" i="44"/>
  <c r="F85" i="50"/>
  <c r="N16" i="44"/>
  <c r="AY94" i="50"/>
  <c r="BG24" i="44"/>
  <c r="BD23" i="44"/>
  <c r="AV93" i="50"/>
  <c r="U49" i="45"/>
  <c r="L50" i="44" s="1"/>
  <c r="K50" i="44"/>
  <c r="K61" i="44"/>
  <c r="U60" i="45"/>
  <c r="L61" i="44" s="1"/>
  <c r="K53" i="44"/>
  <c r="U52" i="45"/>
  <c r="L53" i="44" s="1"/>
  <c r="S21" i="44"/>
  <c r="K90" i="50"/>
  <c r="S26" i="44"/>
  <c r="K96" i="50"/>
  <c r="BF26" i="44"/>
  <c r="AX96" i="50"/>
  <c r="BK24" i="44"/>
  <c r="BC94" i="50"/>
  <c r="Q24" i="44"/>
  <c r="I94" i="50"/>
  <c r="K44" i="44"/>
  <c r="U43" i="45"/>
  <c r="L44" i="44" s="1"/>
  <c r="AU98" i="50"/>
  <c r="BC28" i="44"/>
  <c r="BK17" i="44"/>
  <c r="BC86" i="50"/>
  <c r="AX89" i="50"/>
  <c r="BF20" i="44"/>
  <c r="F89" i="50"/>
  <c r="N20" i="44"/>
  <c r="BE16" i="44"/>
  <c r="AW85" i="50"/>
  <c r="K88" i="50"/>
  <c r="S19" i="44"/>
  <c r="AW90" i="50"/>
  <c r="BE21" i="44"/>
  <c r="H93" i="50"/>
  <c r="P23" i="44"/>
  <c r="T26" i="44"/>
  <c r="L96" i="50"/>
  <c r="BD96" i="50"/>
  <c r="BL26" i="44"/>
  <c r="U24" i="44"/>
  <c r="M94" i="50"/>
  <c r="G94" i="50"/>
  <c r="O24" i="44"/>
  <c r="G98" i="50"/>
  <c r="O28" i="44"/>
  <c r="R17" i="44"/>
  <c r="J86" i="50"/>
  <c r="U24" i="45"/>
  <c r="K25" i="44"/>
  <c r="BD20" i="44"/>
  <c r="AV89" i="50"/>
  <c r="BH16" i="44"/>
  <c r="AZ85" i="50"/>
  <c r="BG19" i="44"/>
  <c r="AY88" i="50"/>
  <c r="U55" i="45"/>
  <c r="L56" i="44" s="1"/>
  <c r="K56" i="44"/>
  <c r="BK23" i="44"/>
  <c r="BC93" i="50"/>
  <c r="AZ90" i="50"/>
  <c r="BH21" i="44"/>
  <c r="V26" i="44"/>
  <c r="N96" i="50"/>
  <c r="L94" i="50"/>
  <c r="T24" i="44"/>
  <c r="AX98" i="50"/>
  <c r="BF28" i="44"/>
  <c r="P28" i="44"/>
  <c r="H98" i="50"/>
  <c r="BE17" i="44"/>
  <c r="AW86" i="50"/>
  <c r="K18" i="44"/>
  <c r="U17" i="45"/>
  <c r="U51" i="45"/>
  <c r="L52" i="44" s="1"/>
  <c r="K52" i="44"/>
  <c r="T20" i="44"/>
  <c r="L89" i="50"/>
  <c r="BL16" i="44"/>
  <c r="BD85" i="50"/>
  <c r="R19" i="44"/>
  <c r="J88" i="50"/>
  <c r="U54" i="45"/>
  <c r="L55" i="44" s="1"/>
  <c r="K55" i="44"/>
  <c r="V23" i="44"/>
  <c r="N93" i="50"/>
  <c r="U31" i="45"/>
  <c r="L32" i="44" s="1"/>
  <c r="K32" i="44"/>
  <c r="I86" i="50"/>
  <c r="Q17" i="44"/>
  <c r="BB89" i="50"/>
  <c r="BJ20" i="44"/>
  <c r="K45" i="44"/>
  <c r="U44" i="45"/>
  <c r="L45" i="44" s="1"/>
  <c r="U26" i="45"/>
  <c r="K27" i="44"/>
  <c r="V21" i="44"/>
  <c r="N90" i="50"/>
  <c r="O26" i="44"/>
  <c r="G96" i="50"/>
  <c r="K33" i="44"/>
  <c r="U32" i="45"/>
  <c r="L33" i="44" s="1"/>
  <c r="K94" i="50"/>
  <c r="S24" i="44"/>
  <c r="F94" i="50"/>
  <c r="N24" i="44"/>
  <c r="L98" i="50"/>
  <c r="T28" i="44"/>
  <c r="Q28" i="44"/>
  <c r="I98" i="50"/>
  <c r="L86" i="50"/>
  <c r="T17" i="44"/>
  <c r="K38" i="44"/>
  <c r="U37" i="45"/>
  <c r="L38" i="44" s="1"/>
  <c r="J89" i="50"/>
  <c r="R20" i="44"/>
  <c r="U53" i="45"/>
  <c r="L54" i="44" s="1"/>
  <c r="K54" i="44"/>
  <c r="BA85" i="50"/>
  <c r="BI16" i="44"/>
  <c r="BC19" i="44"/>
  <c r="AU88" i="50"/>
  <c r="S23" i="44"/>
  <c r="K93" i="50"/>
  <c r="R21" i="44"/>
  <c r="J90" i="50"/>
  <c r="F96" i="50"/>
  <c r="N26" i="44"/>
  <c r="S29" i="45"/>
  <c r="J30" i="44" s="1"/>
  <c r="T29" i="45"/>
  <c r="V24" i="44"/>
  <c r="N94" i="50"/>
  <c r="BB98" i="50"/>
  <c r="BJ28" i="44"/>
  <c r="N28" i="44"/>
  <c r="F98" i="50"/>
  <c r="U17" i="44"/>
  <c r="M86" i="50"/>
  <c r="K39" i="44"/>
  <c r="U38" i="45"/>
  <c r="L39" i="44" s="1"/>
  <c r="S20" i="44"/>
  <c r="K89" i="50"/>
  <c r="K42" i="44"/>
  <c r="U41" i="45"/>
  <c r="L42" i="44" s="1"/>
  <c r="G85" i="50"/>
  <c r="O16" i="44"/>
  <c r="AX88" i="50"/>
  <c r="BF19" i="44"/>
  <c r="BF21" i="44"/>
  <c r="AX90" i="50"/>
  <c r="K63" i="44"/>
  <c r="U62" i="45"/>
  <c r="L63" i="44" s="1"/>
  <c r="AU93" i="50"/>
  <c r="BC23" i="44"/>
  <c r="U46" i="45"/>
  <c r="L47" i="44" s="1"/>
  <c r="K47" i="44"/>
  <c r="AY90" i="50"/>
  <c r="BG21" i="44"/>
  <c r="AU96" i="50"/>
  <c r="BC26" i="44"/>
  <c r="BC24" i="44"/>
  <c r="AU94" i="50"/>
  <c r="AW98" i="50"/>
  <c r="BE28" i="44"/>
  <c r="V17" i="44"/>
  <c r="N86" i="50"/>
  <c r="AU89" i="50"/>
  <c r="BC20" i="44"/>
  <c r="H85" i="50"/>
  <c r="P16" i="44"/>
  <c r="K35" i="44"/>
  <c r="U34" i="45"/>
  <c r="L35" i="44" s="1"/>
  <c r="M88" i="50"/>
  <c r="U19" i="44"/>
  <c r="AZ96" i="50"/>
  <c r="BH26" i="44"/>
  <c r="BH24" i="44"/>
  <c r="AZ94" i="50"/>
  <c r="AY98" i="50"/>
  <c r="BG28" i="44"/>
  <c r="I96" i="50"/>
  <c r="Q26" i="44"/>
  <c r="T23" i="44"/>
  <c r="L93" i="50"/>
  <c r="BC21" i="44"/>
  <c r="AU90" i="50"/>
  <c r="Q21" i="44"/>
  <c r="I90" i="50"/>
  <c r="BJ26" i="44"/>
  <c r="BB96" i="50"/>
  <c r="BI24" i="44"/>
  <c r="BA94" i="50"/>
  <c r="V28" i="44"/>
  <c r="N98" i="50"/>
  <c r="BF17" i="44"/>
  <c r="AX86" i="50"/>
  <c r="BC89" i="50"/>
  <c r="BK20" i="44"/>
  <c r="AU85" i="50"/>
  <c r="BC16" i="44"/>
  <c r="Q16" i="44"/>
  <c r="I85" i="50"/>
  <c r="U58" i="45"/>
  <c r="L59" i="44" s="1"/>
  <c r="K59" i="44"/>
  <c r="K37" i="44"/>
  <c r="U36" i="45"/>
  <c r="L37" i="44" s="1"/>
  <c r="Q19" i="44"/>
  <c r="I88" i="50"/>
  <c r="K31" i="44" l="1"/>
  <c r="H15" i="45"/>
  <c r="P15" i="45" s="1"/>
  <c r="G43" i="54"/>
  <c r="AS17" i="45"/>
  <c r="AK18" i="44" s="1"/>
  <c r="AF17" i="45"/>
  <c r="X18" i="44" s="1"/>
  <c r="AY17" i="45"/>
  <c r="AQ18" i="44" s="1"/>
  <c r="AN17" i="45"/>
  <c r="AF18" i="44" s="1"/>
  <c r="AM17" i="45"/>
  <c r="AE18" i="44" s="1"/>
  <c r="AP17" i="45"/>
  <c r="AH18" i="44" s="1"/>
  <c r="BA17" i="45"/>
  <c r="AS18" i="44" s="1"/>
  <c r="AW17" i="45"/>
  <c r="AO18" i="44" s="1"/>
  <c r="AT17" i="45"/>
  <c r="AL18" i="44" s="1"/>
  <c r="AH17" i="45"/>
  <c r="Z18" i="44" s="1"/>
  <c r="BF17" i="45"/>
  <c r="AX18" i="44" s="1"/>
  <c r="BG17" i="45"/>
  <c r="AY18" i="44" s="1"/>
  <c r="BD17" i="45"/>
  <c r="AV18" i="44" s="1"/>
  <c r="AO17" i="45"/>
  <c r="AG18" i="44" s="1"/>
  <c r="AL17" i="45"/>
  <c r="AD18" i="44" s="1"/>
  <c r="AG17" i="45"/>
  <c r="Y18" i="44" s="1"/>
  <c r="BC17" i="45"/>
  <c r="AU18" i="44" s="1"/>
  <c r="BH17" i="45"/>
  <c r="AZ18" i="44" s="1"/>
  <c r="BI17" i="45"/>
  <c r="BA18" i="44" s="1"/>
  <c r="AX17" i="45"/>
  <c r="AP18" i="44" s="1"/>
  <c r="AK17" i="45"/>
  <c r="AC18" i="44" s="1"/>
  <c r="AZ17" i="45"/>
  <c r="AR18" i="44" s="1"/>
  <c r="AE17" i="45"/>
  <c r="W18" i="44" s="1"/>
  <c r="AV17" i="45"/>
  <c r="AN18" i="44" s="1"/>
  <c r="AI17" i="45"/>
  <c r="AA18" i="44" s="1"/>
  <c r="AJ17" i="45"/>
  <c r="AB18" i="44" s="1"/>
  <c r="AQ17" i="45"/>
  <c r="AI18" i="44" s="1"/>
  <c r="BB17" i="45"/>
  <c r="AT18" i="44" s="1"/>
  <c r="BJ17" i="45"/>
  <c r="BB18" i="44" s="1"/>
  <c r="AR17" i="45"/>
  <c r="AJ18" i="44" s="1"/>
  <c r="AU17" i="45"/>
  <c r="AM18" i="44" s="1"/>
  <c r="L18" i="44"/>
  <c r="BE17" i="45"/>
  <c r="AW18" i="44" s="1"/>
  <c r="BH16" i="45"/>
  <c r="AZ16" i="45"/>
  <c r="AU16" i="45"/>
  <c r="AV16" i="45"/>
  <c r="AW16" i="45"/>
  <c r="BF16" i="45"/>
  <c r="AP16" i="45"/>
  <c r="AM16" i="45"/>
  <c r="AO16" i="45"/>
  <c r="AS16" i="45"/>
  <c r="BJ16" i="45"/>
  <c r="AK16" i="45"/>
  <c r="AF16" i="45"/>
  <c r="AL16" i="45"/>
  <c r="AJ16" i="45"/>
  <c r="BI16" i="45"/>
  <c r="AQ16" i="45"/>
  <c r="AI16" i="45"/>
  <c r="AR16" i="45"/>
  <c r="AY16" i="45"/>
  <c r="L17" i="44"/>
  <c r="AG16" i="45"/>
  <c r="AT16" i="45"/>
  <c r="AN16" i="45"/>
  <c r="AX16" i="45"/>
  <c r="BC16" i="45"/>
  <c r="BD16" i="45"/>
  <c r="BA16" i="45"/>
  <c r="AH16" i="45"/>
  <c r="BB16" i="45"/>
  <c r="AE16" i="45"/>
  <c r="BE16" i="45"/>
  <c r="BG16" i="45"/>
  <c r="AE21" i="45"/>
  <c r="W22" i="44" s="1"/>
  <c r="BH21" i="45"/>
  <c r="AZ22" i="44" s="1"/>
  <c r="AQ21" i="45"/>
  <c r="AI22" i="44" s="1"/>
  <c r="AR21" i="45"/>
  <c r="AJ22" i="44" s="1"/>
  <c r="AH21" i="45"/>
  <c r="Z22" i="44" s="1"/>
  <c r="BE21" i="45"/>
  <c r="AW22" i="44" s="1"/>
  <c r="BB21" i="45"/>
  <c r="AT22" i="44" s="1"/>
  <c r="BF21" i="45"/>
  <c r="AX22" i="44" s="1"/>
  <c r="AJ21" i="45"/>
  <c r="AB22" i="44" s="1"/>
  <c r="AZ21" i="45"/>
  <c r="AR22" i="44" s="1"/>
  <c r="AM21" i="45"/>
  <c r="AE22" i="44" s="1"/>
  <c r="AL21" i="45"/>
  <c r="AD22" i="44" s="1"/>
  <c r="BG21" i="45"/>
  <c r="AY22" i="44" s="1"/>
  <c r="AY21" i="45"/>
  <c r="AQ22" i="44" s="1"/>
  <c r="BC21" i="45"/>
  <c r="AU22" i="44" s="1"/>
  <c r="BJ21" i="45"/>
  <c r="BB22" i="44" s="1"/>
  <c r="AO21" i="45"/>
  <c r="AG22" i="44" s="1"/>
  <c r="AP21" i="45"/>
  <c r="AH22" i="44" s="1"/>
  <c r="AI21" i="45"/>
  <c r="AA22" i="44" s="1"/>
  <c r="AK21" i="45"/>
  <c r="AC22" i="44" s="1"/>
  <c r="AW21" i="45"/>
  <c r="AO22" i="44" s="1"/>
  <c r="AT21" i="45"/>
  <c r="AL22" i="44" s="1"/>
  <c r="BI21" i="45"/>
  <c r="BA22" i="44" s="1"/>
  <c r="AX21" i="45"/>
  <c r="AP22" i="44" s="1"/>
  <c r="AN21" i="45"/>
  <c r="AF22" i="44" s="1"/>
  <c r="AS21" i="45"/>
  <c r="AK22" i="44" s="1"/>
  <c r="AF21" i="45"/>
  <c r="X22" i="44" s="1"/>
  <c r="BA21" i="45"/>
  <c r="AS22" i="44" s="1"/>
  <c r="AG21" i="45"/>
  <c r="Y22" i="44" s="1"/>
  <c r="AV21" i="45"/>
  <c r="AN22" i="44" s="1"/>
  <c r="AU21" i="45"/>
  <c r="AM22" i="44" s="1"/>
  <c r="BD21" i="45"/>
  <c r="AV22" i="44" s="1"/>
  <c r="BF30" i="45"/>
  <c r="AX31" i="44" s="1"/>
  <c r="AZ30" i="45"/>
  <c r="AR31" i="44" s="1"/>
  <c r="BH30" i="45"/>
  <c r="AZ31" i="44" s="1"/>
  <c r="AY30" i="45"/>
  <c r="AQ31" i="44" s="1"/>
  <c r="BE30" i="45"/>
  <c r="AW31" i="44" s="1"/>
  <c r="AF30" i="45"/>
  <c r="X31" i="44" s="1"/>
  <c r="AK30" i="45"/>
  <c r="AC31" i="44" s="1"/>
  <c r="BC30" i="45"/>
  <c r="AU31" i="44" s="1"/>
  <c r="AQ30" i="45"/>
  <c r="AI31" i="44" s="1"/>
  <c r="AI30" i="45"/>
  <c r="AA31" i="44" s="1"/>
  <c r="L31" i="44"/>
  <c r="AS30" i="45"/>
  <c r="AK31" i="44" s="1"/>
  <c r="AU30" i="45"/>
  <c r="AM31" i="44" s="1"/>
  <c r="BI30" i="45"/>
  <c r="BA31" i="44" s="1"/>
  <c r="AL30" i="45"/>
  <c r="AD31" i="44" s="1"/>
  <c r="BA30" i="45"/>
  <c r="AS31" i="44" s="1"/>
  <c r="AJ30" i="45"/>
  <c r="AB31" i="44" s="1"/>
  <c r="AV30" i="45"/>
  <c r="AN31" i="44" s="1"/>
  <c r="BB30" i="45"/>
  <c r="AT31" i="44" s="1"/>
  <c r="AR30" i="45"/>
  <c r="AJ31" i="44" s="1"/>
  <c r="BJ30" i="45"/>
  <c r="BB31" i="44" s="1"/>
  <c r="AW30" i="45"/>
  <c r="AO31" i="44" s="1"/>
  <c r="BG30" i="45"/>
  <c r="AY31" i="44" s="1"/>
  <c r="AE30" i="45"/>
  <c r="W31" i="44" s="1"/>
  <c r="AG30" i="45"/>
  <c r="Y31" i="44" s="1"/>
  <c r="AO30" i="45"/>
  <c r="AG31" i="44" s="1"/>
  <c r="AM30" i="45"/>
  <c r="AE31" i="44" s="1"/>
  <c r="AX30" i="45"/>
  <c r="AP31" i="44" s="1"/>
  <c r="AH30" i="45"/>
  <c r="Z31" i="44" s="1"/>
  <c r="AT30" i="45"/>
  <c r="AL31" i="44" s="1"/>
  <c r="AN30" i="45"/>
  <c r="AF31" i="44" s="1"/>
  <c r="AP30" i="45"/>
  <c r="AH31" i="44" s="1"/>
  <c r="BD30" i="45"/>
  <c r="AV31" i="44" s="1"/>
  <c r="K30" i="44"/>
  <c r="U29" i="45"/>
  <c r="AH24" i="45"/>
  <c r="Z25" i="44" s="1"/>
  <c r="L25" i="44"/>
  <c r="AL24" i="45"/>
  <c r="AD25" i="44" s="1"/>
  <c r="BE24" i="45"/>
  <c r="AW25" i="44" s="1"/>
  <c r="AN24" i="45"/>
  <c r="AF25" i="44" s="1"/>
  <c r="AK24" i="45"/>
  <c r="AC25" i="44" s="1"/>
  <c r="BF24" i="45"/>
  <c r="AX25" i="44" s="1"/>
  <c r="AJ24" i="45"/>
  <c r="AB25" i="44" s="1"/>
  <c r="BC24" i="45"/>
  <c r="AU25" i="44" s="1"/>
  <c r="BA24" i="45"/>
  <c r="AS25" i="44" s="1"/>
  <c r="AQ24" i="45"/>
  <c r="AI25" i="44" s="1"/>
  <c r="AM24" i="45"/>
  <c r="AE25" i="44" s="1"/>
  <c r="AZ24" i="45"/>
  <c r="AR25" i="44" s="1"/>
  <c r="AY24" i="45"/>
  <c r="AQ25" i="44" s="1"/>
  <c r="BG24" i="45"/>
  <c r="AY25" i="44" s="1"/>
  <c r="AI24" i="45"/>
  <c r="AA25" i="44" s="1"/>
  <c r="AR24" i="45"/>
  <c r="AJ25" i="44" s="1"/>
  <c r="AG24" i="45"/>
  <c r="Y25" i="44" s="1"/>
  <c r="AX24" i="45"/>
  <c r="AP25" i="44" s="1"/>
  <c r="AW24" i="45"/>
  <c r="AO25" i="44" s="1"/>
  <c r="AO24" i="45"/>
  <c r="AG25" i="44" s="1"/>
  <c r="AE24" i="45"/>
  <c r="W25" i="44" s="1"/>
  <c r="AT24" i="45"/>
  <c r="AL25" i="44" s="1"/>
  <c r="AP24" i="45"/>
  <c r="AH25" i="44" s="1"/>
  <c r="AF24" i="45"/>
  <c r="X25" i="44" s="1"/>
  <c r="AV24" i="45"/>
  <c r="AN25" i="44" s="1"/>
  <c r="BJ24" i="45"/>
  <c r="BB25" i="44" s="1"/>
  <c r="BI24" i="45"/>
  <c r="BA25" i="44" s="1"/>
  <c r="AS24" i="45"/>
  <c r="AK25" i="44" s="1"/>
  <c r="BH24" i="45"/>
  <c r="AZ25" i="44" s="1"/>
  <c r="AU24" i="45"/>
  <c r="AM25" i="44" s="1"/>
  <c r="BD24" i="45"/>
  <c r="AV25" i="44" s="1"/>
  <c r="BB24" i="45"/>
  <c r="AT25" i="44" s="1"/>
  <c r="AY28" i="45"/>
  <c r="AQ29" i="44" s="1"/>
  <c r="AW28" i="45"/>
  <c r="AO29" i="44" s="1"/>
  <c r="L29" i="44"/>
  <c r="AG28" i="45"/>
  <c r="Y29" i="44" s="1"/>
  <c r="BI28" i="45"/>
  <c r="BA29" i="44" s="1"/>
  <c r="AJ28" i="45"/>
  <c r="AB29" i="44" s="1"/>
  <c r="BF28" i="45"/>
  <c r="AX29" i="44" s="1"/>
  <c r="AO28" i="45"/>
  <c r="AG29" i="44" s="1"/>
  <c r="AV28" i="45"/>
  <c r="AN29" i="44" s="1"/>
  <c r="AL28" i="45"/>
  <c r="AD29" i="44" s="1"/>
  <c r="BH28" i="45"/>
  <c r="AZ29" i="44" s="1"/>
  <c r="AF28" i="45"/>
  <c r="X29" i="44" s="1"/>
  <c r="BC28" i="45"/>
  <c r="AU29" i="44" s="1"/>
  <c r="BD28" i="45"/>
  <c r="AV29" i="44" s="1"/>
  <c r="AH28" i="45"/>
  <c r="Z29" i="44" s="1"/>
  <c r="BJ28" i="45"/>
  <c r="BB29" i="44" s="1"/>
  <c r="AQ28" i="45"/>
  <c r="AI29" i="44" s="1"/>
  <c r="AT28" i="45"/>
  <c r="AL29" i="44" s="1"/>
  <c r="AP28" i="45"/>
  <c r="AH29" i="44" s="1"/>
  <c r="AM28" i="45"/>
  <c r="AE29" i="44" s="1"/>
  <c r="BB28" i="45"/>
  <c r="AT29" i="44" s="1"/>
  <c r="BA28" i="45"/>
  <c r="AS29" i="44" s="1"/>
  <c r="AZ28" i="45"/>
  <c r="AR29" i="44" s="1"/>
  <c r="AU28" i="45"/>
  <c r="AM29" i="44" s="1"/>
  <c r="AE28" i="45"/>
  <c r="W29" i="44" s="1"/>
  <c r="AK28" i="45"/>
  <c r="AC29" i="44" s="1"/>
  <c r="AR28" i="45"/>
  <c r="AJ29" i="44" s="1"/>
  <c r="BE28" i="45"/>
  <c r="AW29" i="44" s="1"/>
  <c r="AS28" i="45"/>
  <c r="AK29" i="44" s="1"/>
  <c r="AN28" i="45"/>
  <c r="AF29" i="44" s="1"/>
  <c r="AI28" i="45"/>
  <c r="AA29" i="44" s="1"/>
  <c r="BG28" i="45"/>
  <c r="AY29" i="44" s="1"/>
  <c r="AX28" i="45"/>
  <c r="AP29" i="44" s="1"/>
  <c r="AI23" i="45"/>
  <c r="BD23" i="45"/>
  <c r="BA23" i="45"/>
  <c r="AV23" i="45"/>
  <c r="BI23" i="45"/>
  <c r="AT23" i="45"/>
  <c r="AY23" i="45"/>
  <c r="AL23" i="45"/>
  <c r="AP23" i="45"/>
  <c r="BJ23" i="45"/>
  <c r="BE23" i="45"/>
  <c r="AO23" i="45"/>
  <c r="AG23" i="45"/>
  <c r="BC23" i="45"/>
  <c r="AS23" i="45"/>
  <c r="BB23" i="45"/>
  <c r="AU23" i="45"/>
  <c r="AE23" i="45"/>
  <c r="AF23" i="45"/>
  <c r="AR23" i="45"/>
  <c r="BF23" i="45"/>
  <c r="L24" i="44"/>
  <c r="AM23" i="45"/>
  <c r="AN23" i="45"/>
  <c r="AK23" i="45"/>
  <c r="AZ23" i="45"/>
  <c r="AQ23" i="45"/>
  <c r="AX23" i="45"/>
  <c r="AH23" i="45"/>
  <c r="BG23" i="45"/>
  <c r="AJ23" i="45"/>
  <c r="AW23" i="45"/>
  <c r="BH23" i="45"/>
  <c r="L27" i="44"/>
  <c r="AY26" i="45"/>
  <c r="AR26" i="45"/>
  <c r="AN26" i="45"/>
  <c r="AM26" i="45"/>
  <c r="AP26" i="45"/>
  <c r="AZ26" i="45"/>
  <c r="AK26" i="45"/>
  <c r="BF26" i="45"/>
  <c r="AQ26" i="45"/>
  <c r="AX26" i="45"/>
  <c r="BG26" i="45"/>
  <c r="BE26" i="45"/>
  <c r="BJ26" i="45"/>
  <c r="AJ26" i="45"/>
  <c r="AG26" i="45"/>
  <c r="AI26" i="45"/>
  <c r="AO26" i="45"/>
  <c r="AE26" i="45"/>
  <c r="BD26" i="45"/>
  <c r="BI26" i="45"/>
  <c r="AT26" i="45"/>
  <c r="BH26" i="45"/>
  <c r="AV26" i="45"/>
  <c r="AS26" i="45"/>
  <c r="AL26" i="45"/>
  <c r="BA26" i="45"/>
  <c r="AU26" i="45"/>
  <c r="AF26" i="45"/>
  <c r="BB26" i="45"/>
  <c r="BC26" i="45"/>
  <c r="AW26" i="45"/>
  <c r="AH26" i="45"/>
  <c r="U22" i="45"/>
  <c r="K23" i="44"/>
  <c r="S15" i="45" l="1"/>
  <c r="J16" i="44" s="1"/>
  <c r="T15" i="45"/>
  <c r="M22" i="44"/>
  <c r="AZ24" i="44"/>
  <c r="AR94" i="50"/>
  <c r="AE94" i="50"/>
  <c r="AM24" i="44"/>
  <c r="AA24" i="44"/>
  <c r="S94" i="50"/>
  <c r="AV17" i="44"/>
  <c r="AN86" i="50"/>
  <c r="BB17" i="44"/>
  <c r="AT86" i="50"/>
  <c r="M31" i="44"/>
  <c r="D34" i="50" s="1"/>
  <c r="D43" i="50" s="1"/>
  <c r="AM86" i="50"/>
  <c r="AU17" i="44"/>
  <c r="AK17" i="44"/>
  <c r="AC86" i="50"/>
  <c r="P94" i="50"/>
  <c r="X24" i="44"/>
  <c r="AT97" i="50"/>
  <c r="BB27" i="44"/>
  <c r="T94" i="50"/>
  <c r="AB24" i="44"/>
  <c r="AC94" i="50"/>
  <c r="AK24" i="44"/>
  <c r="AH86" i="50"/>
  <c r="AP17" i="44"/>
  <c r="AG17" i="44"/>
  <c r="Y86" i="50"/>
  <c r="AQ27" i="44"/>
  <c r="AI97" i="50"/>
  <c r="AO27" i="44"/>
  <c r="AG97" i="50"/>
  <c r="X27" i="44"/>
  <c r="P97" i="50"/>
  <c r="AW27" i="44"/>
  <c r="AO97" i="50"/>
  <c r="AY24" i="44"/>
  <c r="AQ94" i="50"/>
  <c r="AU24" i="44"/>
  <c r="AM94" i="50"/>
  <c r="X86" i="50"/>
  <c r="AF17" i="44"/>
  <c r="AE17" i="44"/>
  <c r="W86" i="50"/>
  <c r="AZ22" i="45"/>
  <c r="AJ22" i="45"/>
  <c r="L23" i="44"/>
  <c r="BH22" i="45"/>
  <c r="AN22" i="45"/>
  <c r="AU22" i="45"/>
  <c r="BB22" i="45"/>
  <c r="AF22" i="45"/>
  <c r="BE22" i="45"/>
  <c r="AG22" i="45"/>
  <c r="AV22" i="45"/>
  <c r="AW22" i="45"/>
  <c r="BG22" i="45"/>
  <c r="BF22" i="45"/>
  <c r="AY22" i="45"/>
  <c r="BA22" i="45"/>
  <c r="AX22" i="45"/>
  <c r="AM22" i="45"/>
  <c r="BI22" i="45"/>
  <c r="BJ22" i="45"/>
  <c r="AS22" i="45"/>
  <c r="BC22" i="45"/>
  <c r="AR22" i="45"/>
  <c r="BD22" i="45"/>
  <c r="AL22" i="45"/>
  <c r="AQ22" i="45"/>
  <c r="AT22" i="45"/>
  <c r="AO22" i="45"/>
  <c r="AK22" i="45"/>
  <c r="AI22" i="45"/>
  <c r="AP22" i="45"/>
  <c r="AE22" i="45"/>
  <c r="AH22" i="45"/>
  <c r="R86" i="50"/>
  <c r="Z17" i="44"/>
  <c r="Y27" i="44"/>
  <c r="Q97" i="50"/>
  <c r="AE97" i="50"/>
  <c r="AM27" i="44"/>
  <c r="AY27" i="44"/>
  <c r="AQ97" i="50"/>
  <c r="R94" i="50"/>
  <c r="Z24" i="44"/>
  <c r="Y24" i="44"/>
  <c r="Q94" i="50"/>
  <c r="AR29" i="45"/>
  <c r="AJ30" i="44" s="1"/>
  <c r="BD29" i="45"/>
  <c r="AV30" i="44" s="1"/>
  <c r="AI29" i="45"/>
  <c r="AA30" i="44" s="1"/>
  <c r="BB29" i="45"/>
  <c r="AT30" i="44" s="1"/>
  <c r="BA29" i="45"/>
  <c r="AS30" i="44" s="1"/>
  <c r="AG29" i="45"/>
  <c r="Y30" i="44" s="1"/>
  <c r="AT29" i="45"/>
  <c r="AL30" i="44" s="1"/>
  <c r="BE29" i="45"/>
  <c r="AW30" i="44" s="1"/>
  <c r="BI29" i="45"/>
  <c r="BA30" i="44" s="1"/>
  <c r="AO29" i="45"/>
  <c r="AG30" i="44" s="1"/>
  <c r="L30" i="44"/>
  <c r="AS29" i="45"/>
  <c r="AK30" i="44" s="1"/>
  <c r="AM29" i="45"/>
  <c r="AE30" i="44" s="1"/>
  <c r="AN29" i="45"/>
  <c r="AF30" i="44" s="1"/>
  <c r="AZ29" i="45"/>
  <c r="AR30" i="44" s="1"/>
  <c r="BC29" i="45"/>
  <c r="AU30" i="44" s="1"/>
  <c r="AH29" i="45"/>
  <c r="Z30" i="44" s="1"/>
  <c r="AF29" i="45"/>
  <c r="X30" i="44" s="1"/>
  <c r="AL29" i="45"/>
  <c r="AD30" i="44" s="1"/>
  <c r="BH29" i="45"/>
  <c r="AZ30" i="44" s="1"/>
  <c r="BF29" i="45"/>
  <c r="AX30" i="44" s="1"/>
  <c r="AJ29" i="45"/>
  <c r="AB30" i="44" s="1"/>
  <c r="AP29" i="45"/>
  <c r="AH30" i="44" s="1"/>
  <c r="AY29" i="45"/>
  <c r="AQ30" i="44" s="1"/>
  <c r="AX29" i="45"/>
  <c r="AP30" i="44" s="1"/>
  <c r="BJ29" i="45"/>
  <c r="BB30" i="44" s="1"/>
  <c r="AU29" i="45"/>
  <c r="AM30" i="44" s="1"/>
  <c r="AK29" i="45"/>
  <c r="AC30" i="44" s="1"/>
  <c r="AQ29" i="45"/>
  <c r="AI30" i="44" s="1"/>
  <c r="AW29" i="45"/>
  <c r="AO30" i="44" s="1"/>
  <c r="AV29" i="45"/>
  <c r="AN30" i="44" s="1"/>
  <c r="AE29" i="45"/>
  <c r="W30" i="44" s="1"/>
  <c r="BG29" i="45"/>
  <c r="AY30" i="44" s="1"/>
  <c r="AL17" i="44"/>
  <c r="AD86" i="50"/>
  <c r="AH17" i="44"/>
  <c r="Z86" i="50"/>
  <c r="AG94" i="50"/>
  <c r="AO24" i="44"/>
  <c r="AP27" i="44"/>
  <c r="AH97" i="50"/>
  <c r="AP24" i="44"/>
  <c r="AH94" i="50"/>
  <c r="AG24" i="44"/>
  <c r="Y94" i="50"/>
  <c r="Q86" i="50"/>
  <c r="Y17" i="44"/>
  <c r="AX17" i="44"/>
  <c r="AP86" i="50"/>
  <c r="M18" i="44"/>
  <c r="C37" i="50" s="1"/>
  <c r="Y97" i="50"/>
  <c r="AG27" i="44"/>
  <c r="X17" i="44"/>
  <c r="P86" i="50"/>
  <c r="AL94" i="50"/>
  <c r="AT24" i="44"/>
  <c r="AS27" i="44"/>
  <c r="AK97" i="50"/>
  <c r="AD27" i="44"/>
  <c r="V97" i="50"/>
  <c r="AI27" i="44"/>
  <c r="AA97" i="50"/>
  <c r="AA94" i="50"/>
  <c r="AI24" i="44"/>
  <c r="AW24" i="44"/>
  <c r="AO94" i="50"/>
  <c r="AG86" i="50"/>
  <c r="AO17" i="44"/>
  <c r="AA27" i="44"/>
  <c r="S97" i="50"/>
  <c r="AN94" i="50"/>
  <c r="AV24" i="44"/>
  <c r="AK27" i="44"/>
  <c r="AC97" i="50"/>
  <c r="AX27" i="44"/>
  <c r="AP97" i="50"/>
  <c r="AJ94" i="50"/>
  <c r="AR24" i="44"/>
  <c r="BB24" i="44"/>
  <c r="AT94" i="50"/>
  <c r="AQ17" i="44"/>
  <c r="AI86" i="50"/>
  <c r="AF86" i="50"/>
  <c r="AN17" i="44"/>
  <c r="O94" i="50"/>
  <c r="W24" i="44"/>
  <c r="U86" i="50"/>
  <c r="AC17" i="44"/>
  <c r="AN27" i="44"/>
  <c r="AF97" i="50"/>
  <c r="AC27" i="44"/>
  <c r="U97" i="50"/>
  <c r="AC24" i="44"/>
  <c r="U94" i="50"/>
  <c r="Z94" i="50"/>
  <c r="AH24" i="44"/>
  <c r="AJ17" i="44"/>
  <c r="AB86" i="50"/>
  <c r="AM17" i="44"/>
  <c r="AE86" i="50"/>
  <c r="AR97" i="50"/>
  <c r="AZ27" i="44"/>
  <c r="AF24" i="44"/>
  <c r="X94" i="50"/>
  <c r="AD24" i="44"/>
  <c r="V94" i="50"/>
  <c r="M29" i="44"/>
  <c r="D41" i="50" s="1"/>
  <c r="S86" i="50"/>
  <c r="AA17" i="44"/>
  <c r="AR17" i="44"/>
  <c r="AJ86" i="50"/>
  <c r="AU27" i="44"/>
  <c r="AM97" i="50"/>
  <c r="AH27" i="44"/>
  <c r="Z97" i="50"/>
  <c r="AE24" i="44"/>
  <c r="W94" i="50"/>
  <c r="AQ24" i="44"/>
  <c r="AI94" i="50"/>
  <c r="AQ86" i="50"/>
  <c r="AY17" i="44"/>
  <c r="AA86" i="50"/>
  <c r="AI17" i="44"/>
  <c r="AZ17" i="44"/>
  <c r="AR86" i="50"/>
  <c r="R97" i="50"/>
  <c r="Z27" i="44"/>
  <c r="T97" i="50"/>
  <c r="AB27" i="44"/>
  <c r="AE27" i="44"/>
  <c r="W97" i="50"/>
  <c r="AL24" i="44"/>
  <c r="AD94" i="50"/>
  <c r="AW17" i="44"/>
  <c r="AO86" i="50"/>
  <c r="BA17" i="44"/>
  <c r="AS86" i="50"/>
  <c r="AJ97" i="50"/>
  <c r="AR27" i="44"/>
  <c r="BA27" i="44"/>
  <c r="AS97" i="50"/>
  <c r="AV27" i="44"/>
  <c r="AN97" i="50"/>
  <c r="X97" i="50"/>
  <c r="AF27" i="44"/>
  <c r="AX24" i="44"/>
  <c r="AP94" i="50"/>
  <c r="BA24" i="44"/>
  <c r="AS94" i="50"/>
  <c r="O86" i="50"/>
  <c r="W17" i="44"/>
  <c r="T86" i="50"/>
  <c r="AB17" i="44"/>
  <c r="AS24" i="44"/>
  <c r="AK94" i="50"/>
  <c r="AS17" i="44"/>
  <c r="AK86" i="50"/>
  <c r="AL97" i="50"/>
  <c r="AT27" i="44"/>
  <c r="AL27" i="44"/>
  <c r="AD97" i="50"/>
  <c r="W27" i="44"/>
  <c r="O97" i="50"/>
  <c r="AB97" i="50"/>
  <c r="AJ27" i="44"/>
  <c r="AJ24" i="44"/>
  <c r="AB94" i="50"/>
  <c r="AN24" i="44"/>
  <c r="AF94" i="50"/>
  <c r="M25" i="44"/>
  <c r="D37" i="50" s="1"/>
  <c r="AT17" i="44"/>
  <c r="AL86" i="50"/>
  <c r="V86" i="50"/>
  <c r="AD17" i="44"/>
  <c r="K16" i="44" l="1"/>
  <c r="U15" i="45"/>
  <c r="AH23" i="44"/>
  <c r="Z93" i="50"/>
  <c r="AI93" i="50"/>
  <c r="AQ23" i="44"/>
  <c r="AX23" i="44"/>
  <c r="AP93" i="50"/>
  <c r="AC23" i="44"/>
  <c r="U93" i="50"/>
  <c r="AY23" i="44"/>
  <c r="AQ93" i="50"/>
  <c r="M17" i="44"/>
  <c r="C36" i="50" s="1"/>
  <c r="G41" i="50" s="1"/>
  <c r="C67" i="50" s="1"/>
  <c r="Y93" i="50"/>
  <c r="AG23" i="44"/>
  <c r="AO23" i="44"/>
  <c r="AG93" i="50"/>
  <c r="AL23" i="44"/>
  <c r="AD93" i="50"/>
  <c r="AF93" i="50"/>
  <c r="AN23" i="44"/>
  <c r="AI23" i="44"/>
  <c r="AA93" i="50"/>
  <c r="Y23" i="44"/>
  <c r="Q93" i="50"/>
  <c r="AH93" i="50"/>
  <c r="AP23" i="44"/>
  <c r="M27" i="44"/>
  <c r="D39" i="50" s="1"/>
  <c r="H39" i="50" s="1"/>
  <c r="AD23" i="44"/>
  <c r="V93" i="50"/>
  <c r="AW23" i="44"/>
  <c r="AO93" i="50"/>
  <c r="Z23" i="44"/>
  <c r="R93" i="50"/>
  <c r="AV23" i="44"/>
  <c r="AN93" i="50"/>
  <c r="X23" i="44"/>
  <c r="P93" i="50"/>
  <c r="AJ23" i="44"/>
  <c r="AB93" i="50"/>
  <c r="AT23" i="44"/>
  <c r="AL93" i="50"/>
  <c r="O93" i="50"/>
  <c r="W23" i="44"/>
  <c r="M24" i="44"/>
  <c r="D36" i="50" s="1"/>
  <c r="H36" i="50" s="1"/>
  <c r="M65" i="47" s="1"/>
  <c r="AU23" i="44"/>
  <c r="AM93" i="50"/>
  <c r="AM23" i="44"/>
  <c r="AE93" i="50"/>
  <c r="AK23" i="44"/>
  <c r="AC93" i="50"/>
  <c r="AF23" i="44"/>
  <c r="X93" i="50"/>
  <c r="AS23" i="44"/>
  <c r="AK93" i="50"/>
  <c r="S93" i="50"/>
  <c r="AA23" i="44"/>
  <c r="BB23" i="44"/>
  <c r="AT93" i="50"/>
  <c r="AZ23" i="44"/>
  <c r="AR93" i="50"/>
  <c r="M30" i="44"/>
  <c r="C34" i="50" s="1"/>
  <c r="C43" i="50" s="1"/>
  <c r="AS93" i="50"/>
  <c r="BA23" i="44"/>
  <c r="AR23" i="44"/>
  <c r="AJ93" i="50"/>
  <c r="AE23" i="44"/>
  <c r="W93" i="50"/>
  <c r="AB23" i="44"/>
  <c r="T93" i="50"/>
  <c r="L16" i="44" l="1"/>
  <c r="AS15" i="45"/>
  <c r="AW15" i="45"/>
  <c r="AJ15" i="45"/>
  <c r="AM15" i="45"/>
  <c r="BH15" i="45"/>
  <c r="AU15" i="45"/>
  <c r="AP15" i="45"/>
  <c r="BJ15" i="45"/>
  <c r="AO15" i="45"/>
  <c r="BC15" i="45"/>
  <c r="BI15" i="45"/>
  <c r="AR15" i="45"/>
  <c r="AG15" i="45"/>
  <c r="AZ15" i="45"/>
  <c r="AI15" i="45"/>
  <c r="AX15" i="45"/>
  <c r="BB15" i="45"/>
  <c r="AH15" i="45"/>
  <c r="BG15" i="45"/>
  <c r="AL15" i="45"/>
  <c r="AK15" i="45"/>
  <c r="BE15" i="45"/>
  <c r="BF15" i="45"/>
  <c r="AY15" i="45"/>
  <c r="AQ15" i="45"/>
  <c r="AE15" i="45"/>
  <c r="AV15" i="45"/>
  <c r="AT15" i="45"/>
  <c r="BD15" i="45"/>
  <c r="AF15" i="45"/>
  <c r="AN15" i="45"/>
  <c r="BA15" i="45"/>
  <c r="G36" i="50"/>
  <c r="D65" i="47" s="1"/>
  <c r="M68" i="47"/>
  <c r="D65" i="50"/>
  <c r="D62" i="50"/>
  <c r="M23" i="44"/>
  <c r="D35" i="50" s="1"/>
  <c r="H35" i="50" s="1"/>
  <c r="M64" i="47" s="1"/>
  <c r="AP85" i="50" l="1"/>
  <c r="AX16" i="44"/>
  <c r="AM16" i="44"/>
  <c r="AE85" i="50"/>
  <c r="AV16" i="44"/>
  <c r="AN85" i="50"/>
  <c r="U85" i="50"/>
  <c r="AC16" i="44"/>
  <c r="Q85" i="50"/>
  <c r="Y16" i="44"/>
  <c r="AZ16" i="44"/>
  <c r="AR85" i="50"/>
  <c r="AW16" i="44"/>
  <c r="AO85" i="50"/>
  <c r="AL16" i="44"/>
  <c r="AD85" i="50"/>
  <c r="AD16" i="44"/>
  <c r="V85" i="50"/>
  <c r="AJ16" i="44"/>
  <c r="AB85" i="50"/>
  <c r="W85" i="50"/>
  <c r="AE16" i="44"/>
  <c r="AH16" i="44"/>
  <c r="Z85" i="50"/>
  <c r="AR16" i="44"/>
  <c r="AJ85" i="50"/>
  <c r="AN16" i="44"/>
  <c r="AF85" i="50"/>
  <c r="AQ85" i="50"/>
  <c r="AY16" i="44"/>
  <c r="BA16" i="44"/>
  <c r="AS85" i="50"/>
  <c r="AB16" i="44"/>
  <c r="T85" i="50"/>
  <c r="P85" i="50"/>
  <c r="X16" i="44"/>
  <c r="W16" i="44"/>
  <c r="O85" i="50"/>
  <c r="Z16" i="44"/>
  <c r="R85" i="50"/>
  <c r="AU16" i="44"/>
  <c r="AM85" i="50"/>
  <c r="AO16" i="44"/>
  <c r="AG85" i="50"/>
  <c r="X85" i="50"/>
  <c r="AF16" i="44"/>
  <c r="AI16" i="44"/>
  <c r="AA85" i="50"/>
  <c r="AG16" i="44"/>
  <c r="Y85" i="50"/>
  <c r="AC85" i="50"/>
  <c r="AK16" i="44"/>
  <c r="AA16" i="44"/>
  <c r="S85" i="50"/>
  <c r="AT16" i="44"/>
  <c r="AL85" i="50"/>
  <c r="AS16" i="44"/>
  <c r="AK85" i="50"/>
  <c r="AQ16" i="44"/>
  <c r="AI85" i="50"/>
  <c r="AP16" i="44"/>
  <c r="AH85" i="50"/>
  <c r="BB16" i="44"/>
  <c r="AT85" i="50"/>
  <c r="C62" i="50"/>
  <c r="G62" i="50" s="1"/>
  <c r="J62" i="50" s="1"/>
  <c r="D61" i="50"/>
  <c r="D112" i="47" l="1"/>
  <c r="G67" i="54"/>
  <c r="D115" i="47"/>
  <c r="G70" i="54"/>
  <c r="M16" i="44"/>
  <c r="C35" i="50" s="1"/>
  <c r="G35" i="50" s="1"/>
  <c r="D64" i="47" s="1"/>
  <c r="D70" i="47"/>
  <c r="D117" i="47" s="1"/>
  <c r="G67" i="50"/>
  <c r="J67" i="50" s="1"/>
  <c r="G66" i="54" l="1"/>
  <c r="C61" i="50"/>
  <c r="G61" i="50" s="1"/>
  <c r="J61" i="50" s="1"/>
  <c r="D111" i="47" l="1"/>
  <c r="G48" i="54"/>
  <c r="D12" i="51"/>
  <c r="G12" i="51" s="1"/>
  <c r="D42" i="51" s="1"/>
  <c r="D45" i="47" s="1"/>
  <c r="H19" i="45"/>
  <c r="P19" i="45" s="1"/>
  <c r="T19" i="45" l="1"/>
  <c r="S19" i="45"/>
  <c r="J20" i="44" s="1"/>
  <c r="U19" i="45" l="1"/>
  <c r="K20" i="44"/>
  <c r="H20" i="45"/>
  <c r="P20" i="45" s="1"/>
  <c r="D13" i="51"/>
  <c r="G13" i="51" s="1"/>
  <c r="D20" i="51"/>
  <c r="G20" i="51" s="1"/>
  <c r="H27" i="45"/>
  <c r="P27" i="45" s="1"/>
  <c r="G54" i="54" l="1"/>
  <c r="AO19" i="45"/>
  <c r="BG19" i="45"/>
  <c r="AL19" i="45"/>
  <c r="BI19" i="45"/>
  <c r="AJ19" i="45"/>
  <c r="AX19" i="45"/>
  <c r="AF19" i="45"/>
  <c r="BB19" i="45"/>
  <c r="AW19" i="45"/>
  <c r="BH19" i="45"/>
  <c r="AP19" i="45"/>
  <c r="AG19" i="45"/>
  <c r="AR19" i="45"/>
  <c r="AM19" i="45"/>
  <c r="AY19" i="45"/>
  <c r="BF19" i="45"/>
  <c r="AS19" i="45"/>
  <c r="AV19" i="45"/>
  <c r="AH19" i="45"/>
  <c r="BC19" i="45"/>
  <c r="BD19" i="45"/>
  <c r="BJ19" i="45"/>
  <c r="AT19" i="45"/>
  <c r="AI19" i="45"/>
  <c r="AZ19" i="45"/>
  <c r="AQ19" i="45"/>
  <c r="BE19" i="45"/>
  <c r="AE19" i="45"/>
  <c r="AN19" i="45"/>
  <c r="AK19" i="45"/>
  <c r="AU19" i="45"/>
  <c r="L20" i="44"/>
  <c r="BA19" i="45"/>
  <c r="D43" i="51"/>
  <c r="D46" i="47" s="1"/>
  <c r="S27" i="45"/>
  <c r="J28" i="44" s="1"/>
  <c r="T27" i="45"/>
  <c r="S20" i="45"/>
  <c r="J21" i="44" s="1"/>
  <c r="T20" i="45"/>
  <c r="H25" i="45" l="1"/>
  <c r="P25" i="45" s="1"/>
  <c r="T25" i="45" s="1"/>
  <c r="D11" i="51"/>
  <c r="G11" i="51" s="1"/>
  <c r="D18" i="51"/>
  <c r="G18" i="51" s="1"/>
  <c r="AX20" i="44"/>
  <c r="AP89" i="50"/>
  <c r="AT20" i="44"/>
  <c r="AL89" i="50"/>
  <c r="AE89" i="50"/>
  <c r="AM20" i="44"/>
  <c r="AD89" i="50"/>
  <c r="AL20" i="44"/>
  <c r="AQ20" i="44"/>
  <c r="AI89" i="50"/>
  <c r="P89" i="50"/>
  <c r="X20" i="44"/>
  <c r="AC20" i="44"/>
  <c r="U89" i="50"/>
  <c r="AT89" i="50"/>
  <c r="BB20" i="44"/>
  <c r="AE20" i="44"/>
  <c r="W89" i="50"/>
  <c r="AH89" i="50"/>
  <c r="AP20" i="44"/>
  <c r="T89" i="50"/>
  <c r="AB20" i="44"/>
  <c r="X89" i="50"/>
  <c r="AF20" i="44"/>
  <c r="BA20" i="44"/>
  <c r="AS89" i="50"/>
  <c r="AU20" i="44"/>
  <c r="AM89" i="50"/>
  <c r="Y20" i="44"/>
  <c r="Q89" i="50"/>
  <c r="AO89" i="50"/>
  <c r="AW20" i="44"/>
  <c r="R89" i="50"/>
  <c r="Z20" i="44"/>
  <c r="AH20" i="44"/>
  <c r="Z89" i="50"/>
  <c r="AD20" i="44"/>
  <c r="V89" i="50"/>
  <c r="AV20" i="44"/>
  <c r="AN89" i="50"/>
  <c r="AB89" i="50"/>
  <c r="AJ20" i="44"/>
  <c r="O89" i="50"/>
  <c r="W20" i="44"/>
  <c r="AI20" i="44"/>
  <c r="AA89" i="50"/>
  <c r="AN20" i="44"/>
  <c r="AF89" i="50"/>
  <c r="AZ20" i="44"/>
  <c r="AR89" i="50"/>
  <c r="AY20" i="44"/>
  <c r="AQ89" i="50"/>
  <c r="S89" i="50"/>
  <c r="AA20" i="44"/>
  <c r="AK89" i="50"/>
  <c r="AS20" i="44"/>
  <c r="AR20" i="44"/>
  <c r="AJ89" i="50"/>
  <c r="AK20" i="44"/>
  <c r="AC89" i="50"/>
  <c r="AG89" i="50"/>
  <c r="AO20" i="44"/>
  <c r="Y89" i="50"/>
  <c r="AG20" i="44"/>
  <c r="U20" i="45"/>
  <c r="K21" i="44"/>
  <c r="U27" i="45"/>
  <c r="K28" i="44"/>
  <c r="H18" i="45" l="1"/>
  <c r="P18" i="45" s="1"/>
  <c r="G46" i="54"/>
  <c r="G61" i="54"/>
  <c r="S25" i="45"/>
  <c r="J26" i="44" s="1"/>
  <c r="D41" i="51"/>
  <c r="D44" i="47" s="1"/>
  <c r="M20" i="44"/>
  <c r="C39" i="50" s="1"/>
  <c r="G39" i="50" s="1"/>
  <c r="C65" i="50" s="1"/>
  <c r="G65" i="50" s="1"/>
  <c r="J65" i="50" s="1"/>
  <c r="K26" i="44"/>
  <c r="U25" i="45"/>
  <c r="AY20" i="45"/>
  <c r="AL20" i="45"/>
  <c r="AT20" i="45"/>
  <c r="AU20" i="45"/>
  <c r="BJ20" i="45"/>
  <c r="BA20" i="45"/>
  <c r="AG20" i="45"/>
  <c r="BE20" i="45"/>
  <c r="AM20" i="45"/>
  <c r="BI20" i="45"/>
  <c r="L21" i="44"/>
  <c r="AS20" i="45"/>
  <c r="AQ20" i="45"/>
  <c r="AW20" i="45"/>
  <c r="AO20" i="45"/>
  <c r="AK20" i="45"/>
  <c r="BF20" i="45"/>
  <c r="AN20" i="45"/>
  <c r="AV20" i="45"/>
  <c r="AR20" i="45"/>
  <c r="BH20" i="45"/>
  <c r="AH20" i="45"/>
  <c r="BC20" i="45"/>
  <c r="AE20" i="45"/>
  <c r="BB20" i="45"/>
  <c r="AF20" i="45"/>
  <c r="BG20" i="45"/>
  <c r="AZ20" i="45"/>
  <c r="AX20" i="45"/>
  <c r="AP20" i="45"/>
  <c r="AI20" i="45"/>
  <c r="AJ20" i="45"/>
  <c r="BD20" i="45"/>
  <c r="BA27" i="45"/>
  <c r="AK27" i="45"/>
  <c r="AS27" i="45"/>
  <c r="AP27" i="45"/>
  <c r="BJ27" i="45"/>
  <c r="AF27" i="45"/>
  <c r="AN27" i="45"/>
  <c r="AE27" i="45"/>
  <c r="AZ27" i="45"/>
  <c r="AY27" i="45"/>
  <c r="AJ27" i="45"/>
  <c r="BC27" i="45"/>
  <c r="AG27" i="45"/>
  <c r="BG27" i="45"/>
  <c r="AO27" i="45"/>
  <c r="AQ27" i="45"/>
  <c r="AL27" i="45"/>
  <c r="BE27" i="45"/>
  <c r="AU27" i="45"/>
  <c r="AX27" i="45"/>
  <c r="BB27" i="45"/>
  <c r="AT27" i="45"/>
  <c r="AH27" i="45"/>
  <c r="AW27" i="45"/>
  <c r="BD27" i="45"/>
  <c r="AV27" i="45"/>
  <c r="AI27" i="45"/>
  <c r="BI27" i="45"/>
  <c r="L28" i="44"/>
  <c r="BF27" i="45"/>
  <c r="BH27" i="45"/>
  <c r="AM27" i="45"/>
  <c r="AR27" i="45"/>
  <c r="S18" i="45" l="1"/>
  <c r="J19" i="44" s="1"/>
  <c r="T18" i="45"/>
  <c r="AY25" i="45"/>
  <c r="BD25" i="45"/>
  <c r="AS25" i="45"/>
  <c r="BJ25" i="45"/>
  <c r="AI25" i="45"/>
  <c r="BI25" i="45"/>
  <c r="BC25" i="45"/>
  <c r="AF25" i="45"/>
  <c r="BB25" i="45"/>
  <c r="AE25" i="45"/>
  <c r="AW25" i="45"/>
  <c r="AP25" i="45"/>
  <c r="BA25" i="45"/>
  <c r="L26" i="44"/>
  <c r="AL25" i="45"/>
  <c r="AR25" i="45"/>
  <c r="AK25" i="45"/>
  <c r="AT25" i="45"/>
  <c r="AO25" i="45"/>
  <c r="BG25" i="45"/>
  <c r="AU25" i="45"/>
  <c r="AX25" i="45"/>
  <c r="AQ25" i="45"/>
  <c r="AH25" i="45"/>
  <c r="AN25" i="45"/>
  <c r="AM25" i="45"/>
  <c r="AZ25" i="45"/>
  <c r="BF25" i="45"/>
  <c r="BH25" i="45"/>
  <c r="BE25" i="45"/>
  <c r="AV25" i="45"/>
  <c r="AG25" i="45"/>
  <c r="AJ25" i="45"/>
  <c r="X98" i="50"/>
  <c r="AF28" i="44"/>
  <c r="AL21" i="44"/>
  <c r="AD90" i="50"/>
  <c r="AF21" i="44"/>
  <c r="X90" i="50"/>
  <c r="AH98" i="50"/>
  <c r="AP28" i="44"/>
  <c r="Z98" i="50"/>
  <c r="AH28" i="44"/>
  <c r="AE98" i="50"/>
  <c r="AM28" i="44"/>
  <c r="AC21" i="44"/>
  <c r="U90" i="50"/>
  <c r="AD28" i="44"/>
  <c r="V98" i="50"/>
  <c r="AS28" i="44"/>
  <c r="AK98" i="50"/>
  <c r="AE28" i="44"/>
  <c r="W98" i="50"/>
  <c r="AP21" i="44"/>
  <c r="AH90" i="50"/>
  <c r="Y28" i="44"/>
  <c r="Q98" i="50"/>
  <c r="X21" i="44"/>
  <c r="P90" i="50"/>
  <c r="BA21" i="44"/>
  <c r="AS90" i="50"/>
  <c r="Z28" i="44"/>
  <c r="R98" i="50"/>
  <c r="AF90" i="50"/>
  <c r="AN21" i="44"/>
  <c r="AN90" i="50"/>
  <c r="AV21" i="44"/>
  <c r="AQ21" i="44"/>
  <c r="AI90" i="50"/>
  <c r="AW28" i="44"/>
  <c r="AO98" i="50"/>
  <c r="U98" i="50"/>
  <c r="AC28" i="44"/>
  <c r="AB98" i="50"/>
  <c r="AJ28" i="44"/>
  <c r="AH21" i="44"/>
  <c r="Z90" i="50"/>
  <c r="AO21" i="44"/>
  <c r="AG90" i="50"/>
  <c r="AI28" i="44"/>
  <c r="AA98" i="50"/>
  <c r="AI21" i="44"/>
  <c r="AA90" i="50"/>
  <c r="AR98" i="50"/>
  <c r="AZ28" i="44"/>
  <c r="Y98" i="50"/>
  <c r="AG28" i="44"/>
  <c r="AR21" i="44"/>
  <c r="AJ90" i="50"/>
  <c r="AK21" i="44"/>
  <c r="AC90" i="50"/>
  <c r="AX28" i="44"/>
  <c r="AP98" i="50"/>
  <c r="AY28" i="44"/>
  <c r="AQ98" i="50"/>
  <c r="AQ90" i="50"/>
  <c r="AY21" i="44"/>
  <c r="BA28" i="44"/>
  <c r="AS98" i="50"/>
  <c r="AU28" i="44"/>
  <c r="AM98" i="50"/>
  <c r="AL90" i="50"/>
  <c r="AT21" i="44"/>
  <c r="AE21" i="44"/>
  <c r="W90" i="50"/>
  <c r="AE90" i="50"/>
  <c r="AM21" i="44"/>
  <c r="AL28" i="44"/>
  <c r="AD98" i="50"/>
  <c r="P98" i="50"/>
  <c r="X28" i="44"/>
  <c r="AT28" i="44"/>
  <c r="AL98" i="50"/>
  <c r="AT98" i="50"/>
  <c r="BB28" i="44"/>
  <c r="V90" i="50"/>
  <c r="AD21" i="44"/>
  <c r="AK28" i="44"/>
  <c r="AC98" i="50"/>
  <c r="AB21" i="44"/>
  <c r="T90" i="50"/>
  <c r="AG21" i="44"/>
  <c r="Y90" i="50"/>
  <c r="W21" i="44"/>
  <c r="O90" i="50"/>
  <c r="AI98" i="50"/>
  <c r="AQ28" i="44"/>
  <c r="AU21" i="44"/>
  <c r="AM90" i="50"/>
  <c r="Y21" i="44"/>
  <c r="Q90" i="50"/>
  <c r="AN98" i="50"/>
  <c r="AV28" i="44"/>
  <c r="AR28" i="44"/>
  <c r="AJ98" i="50"/>
  <c r="AK90" i="50"/>
  <c r="AS21" i="44"/>
  <c r="AJ21" i="44"/>
  <c r="AB90" i="50"/>
  <c r="AX21" i="44"/>
  <c r="AP90" i="50"/>
  <c r="AA21" i="44"/>
  <c r="S90" i="50"/>
  <c r="S98" i="50"/>
  <c r="AA28" i="44"/>
  <c r="T98" i="50"/>
  <c r="AB28" i="44"/>
  <c r="AW21" i="44"/>
  <c r="AO90" i="50"/>
  <c r="AF98" i="50"/>
  <c r="AN28" i="44"/>
  <c r="Z21" i="44"/>
  <c r="R90" i="50"/>
  <c r="AO28" i="44"/>
  <c r="AG98" i="50"/>
  <c r="W28" i="44"/>
  <c r="O98" i="50"/>
  <c r="AR90" i="50"/>
  <c r="AZ21" i="44"/>
  <c r="BB21" i="44"/>
  <c r="AT90" i="50"/>
  <c r="K19" i="44" l="1"/>
  <c r="U18" i="45"/>
  <c r="Y26" i="44"/>
  <c r="Q96" i="50"/>
  <c r="AB96" i="50"/>
  <c r="AJ26" i="44"/>
  <c r="AF96" i="50"/>
  <c r="AN26" i="44"/>
  <c r="V96" i="50"/>
  <c r="AD26" i="44"/>
  <c r="AW26" i="44"/>
  <c r="AO96" i="50"/>
  <c r="Z96" i="50"/>
  <c r="AH26" i="44"/>
  <c r="AR26" i="44"/>
  <c r="AJ96" i="50"/>
  <c r="AO26" i="44"/>
  <c r="AG96" i="50"/>
  <c r="AX26" i="44"/>
  <c r="AP96" i="50"/>
  <c r="W96" i="50"/>
  <c r="AE26" i="44"/>
  <c r="O96" i="50"/>
  <c r="W26" i="44"/>
  <c r="AS26" i="44"/>
  <c r="AK96" i="50"/>
  <c r="AF26" i="44"/>
  <c r="X96" i="50"/>
  <c r="AT26" i="44"/>
  <c r="AL96" i="50"/>
  <c r="Z26" i="44"/>
  <c r="R96" i="50"/>
  <c r="P96" i="50"/>
  <c r="X26" i="44"/>
  <c r="AI26" i="44"/>
  <c r="AA96" i="50"/>
  <c r="AU26" i="44"/>
  <c r="AM96" i="50"/>
  <c r="AH96" i="50"/>
  <c r="AP26" i="44"/>
  <c r="BA26" i="44"/>
  <c r="AS96" i="50"/>
  <c r="AM26" i="44"/>
  <c r="AE96" i="50"/>
  <c r="AA26" i="44"/>
  <c r="S96" i="50"/>
  <c r="AQ96" i="50"/>
  <c r="AY26" i="44"/>
  <c r="BB26" i="44"/>
  <c r="AT96" i="50"/>
  <c r="AG26" i="44"/>
  <c r="Y96" i="50"/>
  <c r="AK26" i="44"/>
  <c r="AC96" i="50"/>
  <c r="AR96" i="50"/>
  <c r="AZ26" i="44"/>
  <c r="AL26" i="44"/>
  <c r="AD96" i="50"/>
  <c r="AV26" i="44"/>
  <c r="AN96" i="50"/>
  <c r="T96" i="50"/>
  <c r="AB26" i="44"/>
  <c r="U96" i="50"/>
  <c r="AC26" i="44"/>
  <c r="AQ26" i="44"/>
  <c r="AI96" i="50"/>
  <c r="M28" i="44"/>
  <c r="D40" i="50" s="1"/>
  <c r="H40" i="50" s="1"/>
  <c r="M21" i="44"/>
  <c r="C40" i="50" s="1"/>
  <c r="G40" i="50" s="1"/>
  <c r="D69" i="47" s="1"/>
  <c r="AP18" i="45" l="1"/>
  <c r="BE18" i="45"/>
  <c r="AH18" i="45"/>
  <c r="AI18" i="45"/>
  <c r="AS18" i="45"/>
  <c r="AT18" i="45"/>
  <c r="BI18" i="45"/>
  <c r="BA18" i="45"/>
  <c r="AU18" i="45"/>
  <c r="BC18" i="45"/>
  <c r="BJ18" i="45"/>
  <c r="AO18" i="45"/>
  <c r="AN18" i="45"/>
  <c r="AY18" i="45"/>
  <c r="AJ18" i="45"/>
  <c r="BB18" i="45"/>
  <c r="AE18" i="45"/>
  <c r="BD18" i="45"/>
  <c r="BH18" i="45"/>
  <c r="AV18" i="45"/>
  <c r="AZ18" i="45"/>
  <c r="AG18" i="45"/>
  <c r="AK18" i="45"/>
  <c r="AW18" i="45"/>
  <c r="BG18" i="45"/>
  <c r="L19" i="44"/>
  <c r="AF18" i="45"/>
  <c r="AX18" i="45"/>
  <c r="AR18" i="45"/>
  <c r="AL18" i="45"/>
  <c r="AM18" i="45"/>
  <c r="AQ18" i="45"/>
  <c r="BF18" i="45"/>
  <c r="M26" i="44"/>
  <c r="D38" i="50" s="1"/>
  <c r="H38" i="50" s="1"/>
  <c r="H42" i="50" s="1"/>
  <c r="H45" i="50" s="1"/>
  <c r="C66" i="50"/>
  <c r="M69" i="47"/>
  <c r="G71" i="54" s="1"/>
  <c r="D66" i="50"/>
  <c r="AO19" i="44" l="1"/>
  <c r="AG88" i="50"/>
  <c r="AS19" i="44"/>
  <c r="AK88" i="50"/>
  <c r="AB19" i="44"/>
  <c r="T88" i="50"/>
  <c r="Q88" i="50"/>
  <c r="Y19" i="44"/>
  <c r="AL19" i="44"/>
  <c r="AD88" i="50"/>
  <c r="AB88" i="50"/>
  <c r="AJ19" i="44"/>
  <c r="AR19" i="44"/>
  <c r="AJ88" i="50"/>
  <c r="X88" i="50"/>
  <c r="AF19" i="44"/>
  <c r="AK19" i="44"/>
  <c r="AC88" i="50"/>
  <c r="AI19" i="44"/>
  <c r="AA88" i="50"/>
  <c r="AL88" i="50"/>
  <c r="AT19" i="44"/>
  <c r="AC19" i="44"/>
  <c r="U88" i="50"/>
  <c r="V88" i="50"/>
  <c r="AD19" i="44"/>
  <c r="AQ19" i="44"/>
  <c r="AI88" i="50"/>
  <c r="AP19" i="44"/>
  <c r="AH88" i="50"/>
  <c r="AN19" i="44"/>
  <c r="AF88" i="50"/>
  <c r="AG19" i="44"/>
  <c r="Y88" i="50"/>
  <c r="AA19" i="44"/>
  <c r="S88" i="50"/>
  <c r="BA19" i="44"/>
  <c r="AS88" i="50"/>
  <c r="X19" i="44"/>
  <c r="P88" i="50"/>
  <c r="AR88" i="50"/>
  <c r="AZ19" i="44"/>
  <c r="AT88" i="50"/>
  <c r="BB19" i="44"/>
  <c r="R88" i="50"/>
  <c r="Z19" i="44"/>
  <c r="AN88" i="50"/>
  <c r="AV19" i="44"/>
  <c r="AU19" i="44"/>
  <c r="AM88" i="50"/>
  <c r="AW19" i="44"/>
  <c r="AO88" i="50"/>
  <c r="AE19" i="44"/>
  <c r="W88" i="50"/>
  <c r="AX19" i="44"/>
  <c r="AP88" i="50"/>
  <c r="AY19" i="44"/>
  <c r="AQ88" i="50"/>
  <c r="O88" i="50"/>
  <c r="W19" i="44"/>
  <c r="AE88" i="50"/>
  <c r="AM19" i="44"/>
  <c r="Z88" i="50"/>
  <c r="AH19" i="44"/>
  <c r="D64" i="50"/>
  <c r="D70" i="50" s="1"/>
  <c r="D42" i="50"/>
  <c r="D45" i="50" s="1"/>
  <c r="H44" i="50"/>
  <c r="M67" i="47"/>
  <c r="M71" i="47" s="1"/>
  <c r="D44" i="50"/>
  <c r="G66" i="50"/>
  <c r="J66" i="50" s="1"/>
  <c r="D116" i="47"/>
  <c r="M19" i="44" l="1"/>
  <c r="C38" i="50" s="1"/>
  <c r="M72" i="47"/>
  <c r="H46" i="50"/>
  <c r="D68" i="50"/>
  <c r="G38" i="50" l="1"/>
  <c r="C42" i="50"/>
  <c r="C45" i="50" s="1"/>
  <c r="C44" i="50"/>
  <c r="C47" i="50" s="1"/>
  <c r="D67" i="47" l="1"/>
  <c r="D71" i="47" s="1"/>
  <c r="G42" i="50"/>
  <c r="G45" i="50" s="1"/>
  <c r="G82" i="54" s="1"/>
  <c r="C64" i="50"/>
  <c r="G44" i="50"/>
  <c r="G46" i="50" s="1"/>
  <c r="D118" i="47" l="1"/>
  <c r="D74" i="47"/>
  <c r="D72" i="47"/>
  <c r="G69" i="54"/>
  <c r="G57" i="54"/>
  <c r="G47" i="50"/>
  <c r="C68" i="50"/>
  <c r="G68" i="50" s="1"/>
  <c r="G64" i="50"/>
  <c r="J64" i="50" s="1"/>
  <c r="C70" i="50"/>
  <c r="D114" i="47"/>
  <c r="G83" i="54" l="1"/>
  <c r="G87" i="54" s="1"/>
  <c r="D52" i="47"/>
  <c r="M121" i="47"/>
  <c r="M122" i="47" s="1"/>
  <c r="C71" i="50"/>
  <c r="G70" i="50"/>
  <c r="J68" i="50" s="1"/>
  <c r="G88" i="54" l="1"/>
  <c r="D119" i="47"/>
  <c r="D53" i="47"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<sst xmlns="http://schemas.openxmlformats.org/spreadsheetml/2006/main" count="862" uniqueCount="340">
  <si>
    <t>Contents</t>
  </si>
  <si>
    <t>Legend</t>
  </si>
  <si>
    <t>This file contains the following pages:</t>
  </si>
  <si>
    <t>Name and Color</t>
  </si>
  <si>
    <t>Description/purpose</t>
  </si>
  <si>
    <t>Calculation of CBA input</t>
  </si>
  <si>
    <t>Input sheet: present your calculations here</t>
  </si>
  <si>
    <t>In_General</t>
  </si>
  <si>
    <t>Input sheet: General Information on the project/counterfactual</t>
  </si>
  <si>
    <t>In_Data</t>
  </si>
  <si>
    <t>Input sheet: Data on monetized indicators, OPEX, CAPEX</t>
  </si>
  <si>
    <t>calc_identifiers</t>
  </si>
  <si>
    <t>Calculation sheet</t>
  </si>
  <si>
    <t>calc_CBA</t>
  </si>
  <si>
    <t>calc_CBA_disc</t>
  </si>
  <si>
    <t>calc_output</t>
  </si>
  <si>
    <t>Out_Dashboard</t>
  </si>
  <si>
    <t>Output sheet: Calculation results and dashboard</t>
  </si>
  <si>
    <t>Calculation cell</t>
  </si>
  <si>
    <t>(do not change)</t>
  </si>
  <si>
    <t>Flowchart of tool logic</t>
  </si>
  <si>
    <t>CBA Calculations</t>
  </si>
  <si>
    <t>CAPEX</t>
  </si>
  <si>
    <t>OPEX</t>
  </si>
  <si>
    <t>Scenario</t>
  </si>
  <si>
    <t>Innovation</t>
  </si>
  <si>
    <t>Input Data: General Information</t>
  </si>
  <si>
    <t>Base Year 1</t>
  </si>
  <si>
    <t>Inp_BaseYear1</t>
  </si>
  <si>
    <t>Base Year 2</t>
  </si>
  <si>
    <t>Inp_BaseYear2</t>
  </si>
  <si>
    <t>Base Year 3</t>
  </si>
  <si>
    <t>Inp_BaseYear3</t>
  </si>
  <si>
    <t>Project</t>
  </si>
  <si>
    <t>Commissioning Year</t>
  </si>
  <si>
    <t>Inp_PR_CY</t>
  </si>
  <si>
    <t>Lifetime</t>
  </si>
  <si>
    <t>Inp_PR_Lifetime</t>
  </si>
  <si>
    <t>Counterfactual</t>
  </si>
  <si>
    <t>Inp_CF_CY</t>
  </si>
  <si>
    <t>Inp_CF_Lifetime</t>
  </si>
  <si>
    <t>Social Discount Rate</t>
  </si>
  <si>
    <t>Inp_DR</t>
  </si>
  <si>
    <t>Calculation year of NPV</t>
  </si>
  <si>
    <t>Input Data: Costs and Benefits (monetized indicators, in million EUR)</t>
  </si>
  <si>
    <t>Please include values for the monetized indicators, for each of the base years, previously defined.</t>
  </si>
  <si>
    <t>CBInput_UC</t>
  </si>
  <si>
    <t>CBInput_Data</t>
  </si>
  <si>
    <t>S1_BY1</t>
  </si>
  <si>
    <t>S1_BY2</t>
  </si>
  <si>
    <t>S1_BY3</t>
  </si>
  <si>
    <t>CBInput_UR</t>
  </si>
  <si>
    <t>Benefit/Cost</t>
  </si>
  <si>
    <t>PR_GenCost</t>
  </si>
  <si>
    <t>Energy Generation Cost</t>
  </si>
  <si>
    <t>PR_SysInt</t>
  </si>
  <si>
    <t>System Integration Costs</t>
  </si>
  <si>
    <t>PR_Support</t>
  </si>
  <si>
    <t>Cost of Support</t>
  </si>
  <si>
    <t>PR_GHG</t>
  </si>
  <si>
    <t>GHG Emissions</t>
  </si>
  <si>
    <t>PR_SoS</t>
  </si>
  <si>
    <t>Security of Supply</t>
  </si>
  <si>
    <t>PR_Poll</t>
  </si>
  <si>
    <t>Air &amp; Local Pollution</t>
  </si>
  <si>
    <t>PR_Innov</t>
  </si>
  <si>
    <t>CF_GenCost</t>
  </si>
  <si>
    <t>CF_SysInt</t>
  </si>
  <si>
    <t>CF_Support</t>
  </si>
  <si>
    <t>CF_GHG</t>
  </si>
  <si>
    <t>CF_SoS</t>
  </si>
  <si>
    <t>CF_Poll</t>
  </si>
  <si>
    <t>CF_Innov</t>
  </si>
  <si>
    <t>Input Data: OPEX (in mio. EUR)</t>
  </si>
  <si>
    <t>Please include values for the OPEX, for each of the base years, previously defined.</t>
  </si>
  <si>
    <t>OPEXInput_UC</t>
  </si>
  <si>
    <t>OPEXInput_Data</t>
  </si>
  <si>
    <t>OPEXInput_UR</t>
  </si>
  <si>
    <t>Cost</t>
  </si>
  <si>
    <t>PR_OPEX</t>
  </si>
  <si>
    <t>CF_OPEX</t>
  </si>
  <si>
    <t>Input Data: CAPEX and Residual Value (in mio. EUR)</t>
  </si>
  <si>
    <t>Please include values for the CAPEX.</t>
  </si>
  <si>
    <t>CAPEXInput_UC</t>
  </si>
  <si>
    <t>CAPEXInput_Data</t>
  </si>
  <si>
    <t>S1</t>
  </si>
  <si>
    <t>CAPEXInput_UR</t>
  </si>
  <si>
    <t>Value</t>
  </si>
  <si>
    <t>PR_CAPEX</t>
  </si>
  <si>
    <t>PR_RV</t>
  </si>
  <si>
    <t>Residual Value</t>
  </si>
  <si>
    <t>CF_CAPEX</t>
  </si>
  <si>
    <t>CF_RV</t>
  </si>
  <si>
    <t>Input check</t>
  </si>
  <si>
    <t>Scenario 1</t>
  </si>
  <si>
    <t>Benefit</t>
  </si>
  <si>
    <t>No Base Years</t>
  </si>
  <si>
    <t>System Integration</t>
  </si>
  <si>
    <t>RV</t>
  </si>
  <si>
    <t>Calculation of unique identifiers for scenario-project/counterfactual-benefit/cost combination</t>
  </si>
  <si>
    <t>Number of rows</t>
  </si>
  <si>
    <t>Unique identifiers list</t>
  </si>
  <si>
    <t>Index</t>
  </si>
  <si>
    <t>Unique Identfier</t>
  </si>
  <si>
    <t>Yearly Benefits and Costs</t>
  </si>
  <si>
    <t>Empty Input?</t>
  </si>
  <si>
    <t>Value Check</t>
  </si>
  <si>
    <t>Decommissioning Year</t>
  </si>
  <si>
    <t>PR</t>
  </si>
  <si>
    <t>Inp_PR_DY</t>
  </si>
  <si>
    <t>CF</t>
  </si>
  <si>
    <t>Inp_CF_DY</t>
  </si>
  <si>
    <t>Res_UR</t>
  </si>
  <si>
    <t>Value Indicator &lt;&gt; OPEX</t>
  </si>
  <si>
    <t>Value Opex</t>
  </si>
  <si>
    <t>Value corrected</t>
  </si>
  <si>
    <t>Res_UC</t>
  </si>
  <si>
    <t>Unique Identifier</t>
  </si>
  <si>
    <t>Project_Indicator</t>
  </si>
  <si>
    <t>Indicator</t>
  </si>
  <si>
    <t>BY1</t>
  </si>
  <si>
    <t>BY2</t>
  </si>
  <si>
    <t>BY3</t>
  </si>
  <si>
    <t>CAPEXdisc_Data</t>
  </si>
  <si>
    <t>CAPEXdisc_UC</t>
  </si>
  <si>
    <t>CAPEXdisc_UR</t>
  </si>
  <si>
    <t>RESdisc_UC</t>
  </si>
  <si>
    <t>RESdisc_data</t>
  </si>
  <si>
    <t>SUM discounted to 2022 (NPV)</t>
  </si>
  <si>
    <t>Checkbox: Nulled?</t>
  </si>
  <si>
    <t>GenCost</t>
  </si>
  <si>
    <t>SysInt</t>
  </si>
  <si>
    <t>Support</t>
  </si>
  <si>
    <t>GHG</t>
  </si>
  <si>
    <t>SoS</t>
  </si>
  <si>
    <t>Poll</t>
  </si>
  <si>
    <t>Innov</t>
  </si>
  <si>
    <t>Annuity factor</t>
  </si>
  <si>
    <t>Original Values</t>
  </si>
  <si>
    <t>Values nulled for deselected indicators</t>
  </si>
  <si>
    <t>SUM Benefits</t>
  </si>
  <si>
    <t>SUM Cost</t>
  </si>
  <si>
    <t>SUM Total</t>
  </si>
  <si>
    <t>Benefit-Cost Ratio</t>
  </si>
  <si>
    <t>Annuity</t>
  </si>
  <si>
    <t>Comparison Project/Counterfactual</t>
  </si>
  <si>
    <t>Table for diagram</t>
  </si>
  <si>
    <t>Scaling factor</t>
  </si>
  <si>
    <t>Net = PR- CF</t>
  </si>
  <si>
    <t>Values for Diagram</t>
  </si>
  <si>
    <t>Label</t>
  </si>
  <si>
    <t>Gen. Cost</t>
  </si>
  <si>
    <t>Sys. Integration</t>
  </si>
  <si>
    <t>A&amp;L Pollution</t>
  </si>
  <si>
    <t>Cost Benefit Analysis of Cross-Border RES Projects</t>
  </si>
  <si>
    <t>Input Value</t>
  </si>
  <si>
    <t>Indicators</t>
  </si>
  <si>
    <t>Results Overview</t>
  </si>
  <si>
    <t>Result</t>
  </si>
  <si>
    <t>Project NPV</t>
  </si>
  <si>
    <t xml:space="preserve">Delta NPV </t>
  </si>
  <si>
    <t>Project - NPV per indicator (in million EUR)</t>
  </si>
  <si>
    <t>Counterfactual - NPV per indicator (in million EUR)</t>
  </si>
  <si>
    <t>NPV</t>
  </si>
  <si>
    <t>SUM</t>
  </si>
  <si>
    <t>TOTAL NPV</t>
  </si>
  <si>
    <t>Comparison of Project and Counterfactual - Delta-NPV (in million EUR, Delta-NPV= NPV_Project - NPV_Counterfactual)</t>
  </si>
  <si>
    <t>Delta NPV</t>
  </si>
  <si>
    <t>TOTAL DELTA NPV</t>
  </si>
  <si>
    <t>TOTAL Delta NPV</t>
  </si>
  <si>
    <t>1. Please start the calculation by filling in your data in the input sheets (In_Data, In_General)</t>
  </si>
  <si>
    <t>2. Choose and tick the indicators, which should be included in the analysis (all others are set to zero)</t>
  </si>
  <si>
    <t>Energy Generation costs</t>
  </si>
  <si>
    <t>System Integration costs</t>
  </si>
  <si>
    <t>Cost of Support (Note: Cost of support is considered as a societal transfer and therefore not included in the CBA.)</t>
  </si>
  <si>
    <t>Innovation (Note: Innovation is described qualitatively and not monetized within this CBA.)</t>
  </si>
  <si>
    <t>3. Please check wether all nessessary input data has been included (see "Input Check")</t>
  </si>
  <si>
    <t>4. Please find the calculation results below.</t>
  </si>
  <si>
    <t>Security of Supply and innovation</t>
  </si>
  <si>
    <t>Delta of the project</t>
  </si>
  <si>
    <t># Control</t>
  </si>
  <si>
    <t>Formula</t>
  </si>
  <si>
    <t>Description</t>
  </si>
  <si>
    <t xml:space="preserve">Type of control check </t>
  </si>
  <si>
    <t>Consistency</t>
  </si>
  <si>
    <t xml:space="preserve">Completeness </t>
  </si>
  <si>
    <t xml:space="preserve"> </t>
  </si>
  <si>
    <t>In_General Input Data: General Information from In_General sheet data is not empty (Base Year 1, Base Year 2 or Base Year 3) is not empty</t>
  </si>
  <si>
    <t>In_General Input Data: General Information from In_General sheet data: Counterfactual data is not empty is not empty</t>
  </si>
  <si>
    <t>In_General Input Data: General Information from In_General sheet data: Social Discount Rate and Calculation year of NPV is not empty</t>
  </si>
  <si>
    <t>In_Data: Input Data: Costs and Benefits (monetized indicators, in million EUR), Project: Energy Generation Cost is not empty</t>
  </si>
  <si>
    <t>In_Data: Input Data: Costs and Benefits (monetized indicators, in million EUR), Project: System Integration Costs is not empty</t>
  </si>
  <si>
    <t>In_Data: Input Data: Costs and Benefits (monetized indicators, in million EUR), Project: Cost of Support is not empty</t>
  </si>
  <si>
    <t>In_Data: Input Data: Costs and Benefits (monetized indicators, in million EUR), Project: GHG Emissions is not empty</t>
  </si>
  <si>
    <t>In_Data: Input Data: Costs and Benefits (monetized indicators, in million EUR), Project: Security of Supply is not empty</t>
  </si>
  <si>
    <t>In_Data: Input Data: Costs and Benefits (monetized indicators, in million EUR), Project: Air &amp; Local Pollution is not empty</t>
  </si>
  <si>
    <t>In_Data: Input Data: Costs and Benefits (monetized indicators, in million EUR), Counterfactual: Energy Generation Cost is not empty</t>
  </si>
  <si>
    <t>In_Data: Input Data: Costs and Benefits (monetized indicators, in million EUR), Counterfactual: System Integration Costs is not empty</t>
  </si>
  <si>
    <t>In_Data: Input Data: Costs and Benefits (monetized indicators, in million EUR), Counterfactual: Cost of Support is not empty</t>
  </si>
  <si>
    <t>In_Data: Input Data: Costs and Benefits (monetized indicators, in million EUR), Counterfactual: GHG Emissions is not empty</t>
  </si>
  <si>
    <t>In_Data: Input Data: Costs and Benefits (monetized indicators, in million EUR), Counterfactual: Security of Supply is not empty</t>
  </si>
  <si>
    <t>In_Data: Input Data: Costs and Benefits (monetized indicators, in million EUR), Counterfactual: Air &amp; Local Pollution is not empty</t>
  </si>
  <si>
    <t>Criticality</t>
  </si>
  <si>
    <t>YES</t>
  </si>
  <si>
    <t>NO</t>
  </si>
  <si>
    <t>Accuracy</t>
  </si>
  <si>
    <t xml:space="preserve">Inputs are directly linkled to the calculation of CBA input sheet and do not contain cells stored as values. </t>
  </si>
  <si>
    <t>Stated counterfactual declared by the applicant</t>
  </si>
  <si>
    <t>Check 1: Counterfactual project set-up</t>
  </si>
  <si>
    <t>What is the primary technology of the counterfactual</t>
  </si>
  <si>
    <t>Indicate the host country of the project</t>
  </si>
  <si>
    <t>Indicate the MS country of the counterfactual</t>
  </si>
  <si>
    <t xml:space="preserve">What is the size of the project counterfactual? </t>
  </si>
  <si>
    <t>Check 2: Counterfactual project location</t>
  </si>
  <si>
    <t xml:space="preserve">Conclusion: </t>
  </si>
  <si>
    <t>Preliminary counterfactual check</t>
  </si>
  <si>
    <t>What is the primary technology of the project?</t>
  </si>
  <si>
    <t>What is the size of the project? (number of facilities, units, etc.)</t>
  </si>
  <si>
    <t>Benefit/cost</t>
  </si>
  <si>
    <t>Delta Year 3</t>
  </si>
  <si>
    <t>Delta Year 2</t>
  </si>
  <si>
    <t>Delta Year 1</t>
  </si>
  <si>
    <t>Costs and Benefits calculations - Details</t>
  </si>
  <si>
    <t>=Out_Dashboard!D65&gt;Out_Dashboard!M65</t>
  </si>
  <si>
    <t>=Out_Dashboard!D66&gt;Out_Dashboard!M66</t>
  </si>
  <si>
    <t>=Out_Dashboard!D67&gt;Out_Dashboard!M67</t>
  </si>
  <si>
    <t>=Out_Dashboard!D68&gt;Out_Dashboard!M68</t>
  </si>
  <si>
    <t>=Out_Dashboard!D69&gt;Out_Dashboard!M69</t>
  </si>
  <si>
    <t>Case Specific</t>
  </si>
  <si>
    <t>calc_output - Model is correctly used: Benefit-Cost Ratio is correctly calculated</t>
  </si>
  <si>
    <t>General</t>
  </si>
  <si>
    <t xml:space="preserve">General </t>
  </si>
  <si>
    <t>At least 60% of the controls are TRUE</t>
  </si>
  <si>
    <t>Details of the calculation</t>
  </si>
  <si>
    <t>No critical check is FALSE</t>
  </si>
  <si>
    <t>General Instructions</t>
  </si>
  <si>
    <t>In_General Input Data: General Information from In_General sheet data: General Information data is not empty (Project Commissioning Year AND Lifetime) is not empty</t>
  </si>
  <si>
    <t>Out_Dashboard :The counterfactual NPV is inferior to the NPC of the project</t>
  </si>
  <si>
    <t>Calculation of CBA input:The counterfactual is correctly set</t>
  </si>
  <si>
    <t>Calculation of CBA input: The combined effects demonstrates that the project is a better alternative than the counterfactual</t>
  </si>
  <si>
    <t>Calculation of CBA input: Project security of supply is superior to counterfactual alternative</t>
  </si>
  <si>
    <t>Calculation of CBA input: Support costs are inferior to counterfactual support costs</t>
  </si>
  <si>
    <t>Calculation of CBA input: Project system integration costs are inferior to counterfactual project</t>
  </si>
  <si>
    <t>Calculation of CBA input: Project energy cost is inferior to counterfactual energy cost</t>
  </si>
  <si>
    <t>=Out_Dashboard!D64&gt;Out_Dashboard!M64</t>
  </si>
  <si>
    <t>Opex</t>
  </si>
  <si>
    <t xml:space="preserve">Capex </t>
  </si>
  <si>
    <t>Capex</t>
  </si>
  <si>
    <t>Project - System Integration Costs (Base  Year 1)</t>
  </si>
  <si>
    <t>Project - Energy Generation Cost (Base Year 1)</t>
  </si>
  <si>
    <t>Counterfactual - Energy Generation Cost (Base Year 1)</t>
  </si>
  <si>
    <t>Counterfactual - System Integration Costs (Base Year 1)</t>
  </si>
  <si>
    <t>Project - OPEX (Base year 1)</t>
  </si>
  <si>
    <t>…</t>
  </si>
  <si>
    <t>Project - OPEX (Base year 2) --&gt; If applicable</t>
  </si>
  <si>
    <t>Counterfactual - OPEX (Base year 1)</t>
  </si>
  <si>
    <t>Counterfactual - OPEX (Base year 2) --&gt; If applicable</t>
  </si>
  <si>
    <t>Project - Energy Generation Cost (Base Year 2) --&gt; If applicable</t>
  </si>
  <si>
    <t>Counterfactual - Energy Generation Cost (Base Year 2) --&gt; If applicable</t>
  </si>
  <si>
    <t>Project - OPEX (Base year 3) --&gt; If applicable</t>
  </si>
  <si>
    <t>Counterfactual - OPEX (Base year 3) --&gt; If applicable</t>
  </si>
  <si>
    <t xml:space="preserve">Project - CAPEX </t>
  </si>
  <si>
    <t>Counterfactual - CAPEX</t>
  </si>
  <si>
    <t>Project - RV</t>
  </si>
  <si>
    <t>Counterfactual - RV</t>
  </si>
  <si>
    <t>=AND(ISFORMULA('Calculation of CBA input'!C32);ISFORMULA('Calculation of CBA input'!E32);ISFORMULA('Calculation of CBA input'!C33);ISFORMULA('Calculation of CBA input'!D33);ISFORMULA('Calculation of CBA input'!E33);ISFORMULA('Calculation of CBA input'!C34);ISFORMULA('Calculation of CBA input'!D34);ISFORMULA('Calculation of CBA input'!E34);ISFORMULA('Calculation of CBA input'!D32))</t>
  </si>
  <si>
    <t>=AND(ISFORMULA('Calculation of CBA input'!F32);ISFORMULA('Calculation of CBA input'!G32);ISFORMULA('Calculation of CBA input'!H32))</t>
  </si>
  <si>
    <t>=AND(ISFORMULA('Calculation of CBA input'!I32);ISFORMULA('Calculation of CBA input'!J32);ISFORMULA('Calculation of CBA input'!K32))</t>
  </si>
  <si>
    <t>=OR(Inp_BaseYear1&lt;&gt;"";Inp_BaseYear2&lt;&gt;"";Inp_BaseYear3&lt;&gt;"")</t>
  </si>
  <si>
    <t>=AND(Inp_PR_CY&lt;&gt;"";Inp_PR_Lifetime&lt;&gt;"")</t>
  </si>
  <si>
    <t>=AND(Inp_CF_CY&lt;&gt;"";Inp_CF_Lifetime&lt;&gt;"")</t>
  </si>
  <si>
    <t>=AND(Inp_DR&lt;&gt;"";In_General!D18&lt;&gt;"")</t>
  </si>
  <si>
    <t>=OR(In_Data!E8&lt;&gt;"";In_Data!F8&lt;&gt;"";In_Data!G8&lt;&gt;"")</t>
  </si>
  <si>
    <t>=OR(In_Data!E9&lt;&gt;"";In_Data!F9&lt;&gt;"";In_Data!G9&lt;&gt;"")</t>
  </si>
  <si>
    <t>=OR(In_Data!E10&lt;&gt;"";In_Data!F10&lt;&gt;"";In_Data!G10&lt;&gt;"")</t>
  </si>
  <si>
    <t>=OR(In_Data!E11&lt;&gt;"";In_Data!F11&lt;&gt;"";In_Data!G11&lt;&gt;"")</t>
  </si>
  <si>
    <t>=OR(In_Data!E12&lt;&gt;"";In_Data!F12&lt;&gt;"";In_Data!G12&lt;&gt;"")</t>
  </si>
  <si>
    <t>=OR(In_Data!E13&lt;&gt;"";In_Data!F13&lt;&gt;"";In_Data!G13&lt;&gt;"")</t>
  </si>
  <si>
    <t>=OR(In_Data!E15&lt;&gt;"";In_Data!F15&lt;&gt;"";In_Data!G15&lt;&gt;"")</t>
  </si>
  <si>
    <t>=OR(In_Data!E16&lt;&gt;"";In_Data!F16&lt;&gt;"";In_Data!G16&lt;&gt;"")</t>
  </si>
  <si>
    <t>=OR(In_Data!E17&lt;&gt;"";In_Data!F17&lt;&gt;"";In_Data!G17&lt;&gt;"")</t>
  </si>
  <si>
    <t>=OR(In_Data!E18&lt;&gt;"";In_Data!F18&lt;&gt;"";In_Data!G18&lt;&gt;"")</t>
  </si>
  <si>
    <t>=OR(In_Data!E19&lt;&gt;"";In_Data!F19&lt;&gt;"";In_Data!G19&lt;&gt;"")</t>
  </si>
  <si>
    <t>=OR(In_Data!E20&lt;&gt;"";In_Data!F20&lt;&gt;"";In_Data!G20&lt;&gt;"")</t>
  </si>
  <si>
    <t>=AND('Calculation of CBA input'!E80&gt;-0.1;'Calculation of CBA input'!H80&gt;-0.1;'Calculation of CBA input'!K80&gt;-0.1)</t>
  </si>
  <si>
    <t>=AND('Calculation of CBA input'!E81&gt;-0.1;'Calculation of CBA input'!H81&gt;-0.1;'Calculation of CBA input'!K81&gt;-0.1)</t>
  </si>
  <si>
    <t>=AND('Calculation of CBA input'!E82&gt;-0.1;'Calculation of CBA input'!H82&gt;-0.1;'Calculation of CBA input'!K82&gt;-0.1)</t>
  </si>
  <si>
    <t>=AND('Calculation of CBA input'!E83&gt;-0.1;'Calculation of CBA input'!H83&gt;-0.1;'Calculation of CBA input'!K83&gt;-0.1)</t>
  </si>
  <si>
    <t>=AND('Calculation of CBA input'!E84&gt;-0.1;'Calculation of CBA input'!H84&gt;-0.1;'Calculation of CBA input'!K84&gt;-0.1)</t>
  </si>
  <si>
    <t>=AND(ISFORMULA('Calculation of CBA input'!C80);ISFORMULA('Calculation of CBA input'!D80);ISFORMULA('Calculation of CBA input'!E80);ISFORMULA('Calculation of CBA input'!C81);ISFORMULA('Calculation of CBA input'!D81);ISFORMULA('Calculation of CBA input'!E81);ISFORMULA('Calculation of CBA input'!C82);ISFORMULA('Calculation of CBA input'!D82);ISFORMULA('Calculation of CBA input'!E82);ISFORMULA('Calculation of CBA input'!C83);ISFORMULA('Calculation of CBA input'!D83);ISFORMULA('Calculation of CBA input'!E83);ISFORMULA('Calculation of CBA input'!C84);ISFORMULA('Calculation of CBA input'!D84);ISFORMULA('Calculation of CBA input'!E84);ISFORMULA('Calculation of CBA input'!C85);ISFORMULA('Calculation of CBA input'!D85);ISFORMULA('Calculation of CBA input'!E85);ISFORMULA('Calculation of CBA input'!C86);ISFORMULA('Calculation of CBA input'!D86);ISFORMULA('Calculation of CBA input'!E86))</t>
  </si>
  <si>
    <t>=AND(ISFORMULA('Calculation of CBA input'!F80);ISFORMULA('Calculation of CBA input'!G80);ISFORMULA('Calculation of CBA input'!H80);ISFORMULA('Calculation of CBA input'!F81);ISFORMULA('Calculation of CBA input'!G81);ISFORMULA('Calculation of CBA input'!H81);ISFORMULA('Calculation of CBA input'!F82);ISFORMULA('Calculation of CBA input'!G82);ISFORMULA('Calculation of CBA input'!H82);ISFORMULA('Calculation of CBA input'!F83);ISFORMULA('Calculation of CBA input'!G83);ISFORMULA('Calculation of CBA input'!H83);ISFORMULA('Calculation of CBA input'!F84);ISFORMULA('Calculation of CBA input'!G84);ISFORMULA('Calculation of CBA input'!H84);ISFORMULA('Calculation of CBA input'!F85);ISFORMULA('Calculation of CBA input'!G85);ISFORMULA('Calculation of CBA input'!H85);ISFORMULA('Calculation of CBA input'!F86);ISFORMULA('Calculation of CBA input'!G86);ISFORMULA('Calculation of CBA input'!H86))</t>
  </si>
  <si>
    <t>=AND(ISFORMULA('Calculation of CBA input'!I80);ISFORMULA('Calculation of CBA input'!J80);ISFORMULA('Calculation of CBA input'!K80);ISFORMULA('Calculation of CBA input'!I81);ISFORMULA('Calculation of CBA input'!J81);ISFORMULA('Calculation of CBA input'!K81);ISFORMULA('Calculation of CBA input'!I82);ISFORMULA('Calculation of CBA input'!J82);ISFORMULA('Calculation of CBA input'!K82);ISFORMULA('Calculation of CBA input'!I83);ISFORMULA('Calculation of CBA input'!J83);ISFORMULA('Calculation of CBA input'!K83);ISFORMULA('Calculation of CBA input'!I84);ISFORMULA('Calculation of CBA input'!J84);ISFORMULA('Calculation of CBA input'!K84);ISFORMULA('Calculation of CBA input'!I85);ISFORMULA('Calculation of CBA input'!J85);ISFORMULA('Calculation of CBA input'!K85);ISFORMULA('Calculation of CBA input'!I86);ISFORMULA('Calculation of CBA input'!J86);ISFORMULA('Calculation of CBA input'!K86))</t>
  </si>
  <si>
    <t>='Calculation of CBA input'!C22&lt;&gt;'Calculation of CBA input'!C23</t>
  </si>
  <si>
    <t>=AND(ISFORMULA(In_Data!E8);ISFORMULA(In_Data!E9);ISFORMULA(In_Data!E11);ISFORMULA(In_Data!E12);ISFORMULA(In_Data!E13);ISFORMULA(In_Data!E15);ISFORMULA(In_Data!E16);ISFORMULA(In_Data!E18);ISFORMULA(In_Data!E20))</t>
  </si>
  <si>
    <t>=AND(SUM('Calculation of CBA input'!E80:E86;'Calculation of CBA input'!H80:H86;'Calculation of CBA input'!K80:K86)&gt;0)</t>
  </si>
  <si>
    <t>='Calculation of CBA input'!C25="Counterfactual correctly stated"</t>
  </si>
  <si>
    <t>=AND(G77=TRUE;G78=TRUE;G79=TRUE;G80=TRUE;G74=TRUE;G75=TRUE)</t>
  </si>
  <si>
    <t>=COUNTIFS($G$38:$G$81;TRUE)&gt;((COUNTIFS($G$38:$G$81;TRUE)+COUNTIFS($G$38:$G$81;FALSE))*0.6)</t>
  </si>
  <si>
    <t>Calculation of CBA input: OPEX summary table Base Year 2: cells are formulas, not stored as values or text</t>
  </si>
  <si>
    <t>Calculation of CBA input: OPEX summary table Base Year 3: cells are formulas, not stored as values or text</t>
  </si>
  <si>
    <t>Calculation of CBA input: Costs and Benefits summary table Base Year 3: cells are formulas, not stored as values or text</t>
  </si>
  <si>
    <t>Calculation of CBA input: Costs and Benefits summary table Base Year 2: cells are formulas, not stored as values or text</t>
  </si>
  <si>
    <t>Calculation of CBA input: Costs and Benefits summary table Base Year 1: cells are formulas, not stored as values or text</t>
  </si>
  <si>
    <t>Calculation of CBA input: CAPEX, OPEX and Residual Value summary table Base Year 1: cells are formulas, not stored as values or text</t>
  </si>
  <si>
    <t>='Calculation of CBA input'!E34&gt;0</t>
  </si>
  <si>
    <r>
      <t xml:space="preserve">OPEX project is </t>
    </r>
    <r>
      <rPr>
        <b/>
        <sz val="8"/>
        <rFont val="Arial"/>
        <family val="2"/>
      </rPr>
      <t>lower</t>
    </r>
    <r>
      <rPr>
        <sz val="8"/>
        <rFont val="Arial"/>
        <family val="2"/>
      </rPr>
      <t xml:space="preserve"> than counterfactual</t>
    </r>
  </si>
  <si>
    <r>
      <t xml:space="preserve">Capex project is </t>
    </r>
    <r>
      <rPr>
        <b/>
        <sz val="8"/>
        <rFont val="Arial"/>
        <family val="2"/>
      </rPr>
      <t>lower</t>
    </r>
    <r>
      <rPr>
        <sz val="8"/>
        <rFont val="Arial"/>
        <family val="2"/>
      </rPr>
      <t xml:space="preserve"> than counterfactual</t>
    </r>
  </si>
  <si>
    <t>In_Data: Input Data: Costs and Benefits (monetized indicators, in million EUR), Counterfactual: Innovation is not monetized</t>
  </si>
  <si>
    <t>=ABS(SUM(In_Data!E21:G21))&lt;0.1</t>
  </si>
  <si>
    <t>=Out_Dashboard!D71&gt;0</t>
  </si>
  <si>
    <t>Out_Dashboard: Project NPV is not negative</t>
  </si>
  <si>
    <t>In_Data: Counterfactual residual value is not negative</t>
  </si>
  <si>
    <t>In_Data: Project residual value is not negative</t>
  </si>
  <si>
    <t>=In_Data!E50&gt;-0.01</t>
  </si>
  <si>
    <t>=In_Data!E48&gt;-0.01</t>
  </si>
  <si>
    <t>=AND(Inp_PR_Lifetime&gt;20;Inp_CF_Lifetime&gt;20)</t>
  </si>
  <si>
    <t>In_General: Project and counterfactual lifetime is not excessively short</t>
  </si>
  <si>
    <t>In_General: Project host country is different than counterfactual host country</t>
  </si>
  <si>
    <t>In_Data: Input Data: Costs and Benefits (monetized indicators, in million EUR), Project: Innovation is not monetized</t>
  </si>
  <si>
    <t>=ABS(SUM(In_Data!E14:G14))&lt;0.1</t>
  </si>
  <si>
    <t>Calculation of CBA input: Monetized GHG emissions are superior than the counterfactual project</t>
  </si>
  <si>
    <r>
      <t>Out Dashboard: The Energy Generation Cost from the project</t>
    </r>
    <r>
      <rPr>
        <b/>
        <sz val="8"/>
        <rFont val="Arial"/>
        <family val="2"/>
      </rPr>
      <t xml:space="preserve"> is lowe</t>
    </r>
    <r>
      <rPr>
        <sz val="8"/>
        <rFont val="Arial"/>
        <family val="2"/>
      </rPr>
      <t>r than the counterfactual Energy Generation Cost</t>
    </r>
  </si>
  <si>
    <r>
      <t xml:space="preserve">Out Dashboard: Project System Integration Costs </t>
    </r>
    <r>
      <rPr>
        <b/>
        <sz val="8"/>
        <rFont val="Arial"/>
        <family val="2"/>
      </rPr>
      <t>are lower</t>
    </r>
    <r>
      <rPr>
        <sz val="8"/>
        <rFont val="Arial"/>
        <family val="2"/>
      </rPr>
      <t xml:space="preserve"> than counterfactual System Integration Costs</t>
    </r>
  </si>
  <si>
    <r>
      <t xml:space="preserve">Out Dashboard: Project cost of support </t>
    </r>
    <r>
      <rPr>
        <b/>
        <sz val="8"/>
        <rFont val="Arial"/>
        <family val="2"/>
      </rPr>
      <t>is lower</t>
    </r>
    <r>
      <rPr>
        <sz val="8"/>
        <rFont val="Arial"/>
        <family val="2"/>
      </rPr>
      <t xml:space="preserve"> than counterfactual cost of support</t>
    </r>
  </si>
  <si>
    <r>
      <t xml:space="preserve">Out Dashboard: Project Monetized GHG emissions avoided </t>
    </r>
    <r>
      <rPr>
        <b/>
        <sz val="8"/>
        <rFont val="Arial"/>
        <family val="2"/>
      </rPr>
      <t>are higher</t>
    </r>
    <r>
      <rPr>
        <sz val="8"/>
        <rFont val="Arial"/>
        <family val="2"/>
      </rPr>
      <t xml:space="preserve"> than counterfactual Monetized GHG emissions avoided</t>
    </r>
  </si>
  <si>
    <r>
      <t xml:space="preserve">Out Dashboard: Project Monetized Security of Supply </t>
    </r>
    <r>
      <rPr>
        <b/>
        <sz val="8"/>
        <rFont val="Arial"/>
        <family val="2"/>
      </rPr>
      <t>is higher</t>
    </r>
    <r>
      <rPr>
        <sz val="8"/>
        <rFont val="Arial"/>
        <family val="2"/>
      </rPr>
      <t xml:space="preserve"> than counterfactual Security of Supply</t>
    </r>
  </si>
  <si>
    <r>
      <t xml:space="preserve">Out Dashboard: Project Monetized project Air &amp; Local Pollution avoided </t>
    </r>
    <r>
      <rPr>
        <b/>
        <sz val="8"/>
        <rFont val="Arial"/>
        <family val="2"/>
      </rPr>
      <t>is higher than</t>
    </r>
    <r>
      <rPr>
        <sz val="8"/>
        <rFont val="Arial"/>
        <family val="2"/>
      </rPr>
      <t xml:space="preserve"> counterfactual monetized Air &amp; Local Pollution avoided</t>
    </r>
  </si>
  <si>
    <t>=AND(Out_Dashboard!D74&gt;0;Out_Dashboard!D118&gt;0)</t>
  </si>
  <si>
    <t>=AND(ISERROR(calc_output!D45)=FALSE;ISERROR(calc_output!G45)=FALSE;ISERROR(calc_output!H45)=FALSE;ISERROR(calc_output!C45)=FALSE)</t>
  </si>
  <si>
    <r>
      <t xml:space="preserve">Residual Value project is </t>
    </r>
    <r>
      <rPr>
        <b/>
        <sz val="8"/>
        <rFont val="Arial"/>
        <family val="2"/>
      </rPr>
      <t>higher</t>
    </r>
    <r>
      <rPr>
        <sz val="8"/>
        <rFont val="Arial"/>
        <family val="2"/>
      </rPr>
      <t xml:space="preserve"> than counterfactual</t>
    </r>
  </si>
  <si>
    <t>='Calculation of CBA input'!E33&lt;0</t>
  </si>
  <si>
    <t>OR('Calculation of CBA input'!E32&lt;0;'Calculation of CBA input'!H32&lt;0;'Calculation of CBA input'!K32&lt;0)</t>
  </si>
  <si>
    <t>Cost-benefit Analysis (CBA) Tool for Cross-border renewable energy (CB RES) Projects</t>
  </si>
  <si>
    <t>Check &amp; control_CBA</t>
  </si>
  <si>
    <t>Costs and Benefits summary in EUR Million</t>
  </si>
  <si>
    <t>Opex, Capex and Residual value summary in million EUR.</t>
  </si>
  <si>
    <t>Control sheet</t>
  </si>
  <si>
    <t>V. 29.11/2024</t>
  </si>
  <si>
    <t>Out_Dashboard - Cell D68: mistake of formula corrected.</t>
  </si>
  <si>
    <t>Versioning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</si>
</sst>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3">
    <numFmt numFmtId="43" formatCode="_-* #,##0.00_-;\-* #,##0.00_-;_-* &quot;-&quot;??_-;_-@_-"/>
    <numFmt numFmtId="164" formatCode="_(* #,##0_);_(* \(#,##0\);_(* &quot;-&quot;_);_(@_)"/>
    <numFmt numFmtId="165" formatCode="_(* #,##0.00_);_(* \(#,##0.00\);_(* &quot;-&quot;??_);_(@_)"/>
    <numFmt numFmtId="166" formatCode="&quot;€&quot;#,##0;\-&quot;€&quot;#,##0"/>
    <numFmt numFmtId="167" formatCode="&quot;€&quot;#,##0.00;\-&quot;€&quot;#,##0.00"/>
    <numFmt numFmtId="168" formatCode="_(&quot;£&quot;* #,##0_);_(&quot;£&quot;* \(#,##0\);_(&quot;£&quot;* &quot;-&quot;_);_(@_)"/>
    <numFmt numFmtId="169" formatCode="_(&quot;£&quot;* #,##0.00_);_(&quot;£&quot;* \(#,##0.00\);_(&quot;£&quot;* &quot;-&quot;??_);_(@_)"/>
    <numFmt numFmtId="170" formatCode="#,##0.00_ ;\-#,##0.00\ "/>
    <numFmt numFmtId="171" formatCode="#,##0_ ;\-#,##0\ "/>
    <numFmt numFmtId="172" formatCode="&quot;$&quot;#,##0.00"/>
    <numFmt numFmtId="173" formatCode="&quot;$&quot;#,##0"/>
    <numFmt numFmtId="174" formatCode="0.0"/>
    <numFmt numFmtId="175" formatCode="0.000"/>
  </numFmts>
  <fonts count="55" x14ac:knownFonts="1">
    <font>
      <sz val="8"/>
      <name val="Arial"/>
    </font>
    <font>
      <sz val="11"/>
      <color theme="1"/>
      <name val="Arial"/>
      <family val="2"/>
      <scheme val="minor"/>
    </font>
    <font>
      <sz val="8"/>
      <name val="Arial"/>
      <family val="2"/>
    </font>
    <font>
      <sz val="8"/>
      <name val="Arial"/>
      <family val="2"/>
    </font>
    <font>
      <b/>
      <sz val="8"/>
      <name val="Arial"/>
      <family val="2"/>
    </font>
    <font>
      <sz val="8"/>
      <color theme="1"/>
      <name val="Arial"/>
      <family val="2"/>
    </font>
    <font>
      <sz val="8"/>
      <color theme="0"/>
      <name val="Arial"/>
      <family val="2"/>
    </font>
    <font>
      <sz val="8"/>
      <color rgb="FF8D2EA5"/>
      <name val="Arial"/>
      <family val="2"/>
    </font>
    <font>
      <sz val="8"/>
      <color theme="4"/>
      <name val="Arial"/>
      <family val="2"/>
    </font>
    <font>
      <u/>
      <sz val="8"/>
      <color rgb="FF6688CA"/>
      <name val="Arial"/>
      <family val="2"/>
    </font>
    <font>
      <b/>
      <sz val="11"/>
      <color theme="4"/>
      <name val="Verdana"/>
      <family val="2"/>
    </font>
    <font>
      <b/>
      <sz val="10"/>
      <color theme="6"/>
      <name val="Verdana"/>
      <family val="2"/>
    </font>
    <font>
      <b/>
      <sz val="9"/>
      <color theme="6"/>
      <name val="Verdana"/>
      <family val="2"/>
    </font>
    <font>
      <b/>
      <sz val="9"/>
      <color rgb="FF6688CA"/>
      <name val="Verdana"/>
      <family val="2"/>
    </font>
    <font>
      <u/>
      <sz val="8"/>
      <color theme="4"/>
      <name val="Arial"/>
      <family val="2"/>
    </font>
    <font>
      <sz val="8"/>
      <color rgb="FF3F3F3F"/>
      <name val="Arial"/>
      <family val="2"/>
    </font>
    <font>
      <b/>
      <sz val="16"/>
      <color theme="6"/>
      <name val="Verdana"/>
      <family val="2"/>
    </font>
    <font>
      <b/>
      <sz val="8"/>
      <color theme="1"/>
      <name val="Verdana"/>
      <family val="2"/>
    </font>
    <font>
      <sz val="8"/>
      <color theme="7"/>
      <name val="Arial"/>
      <family val="2"/>
    </font>
    <font>
      <sz val="8"/>
      <name val="Arial"/>
      <family val="2"/>
    </font>
    <font>
      <u/>
      <sz val="8"/>
      <color theme="11"/>
      <name val="Arial"/>
      <family val="2"/>
    </font>
    <font>
      <b/>
      <sz val="13"/>
      <color rgb="FFFFFFFF"/>
      <name val="Arial"/>
      <family val="2"/>
    </font>
    <font>
      <sz val="8"/>
      <color rgb="FF648C1A"/>
      <name val="Arial"/>
      <family val="2"/>
    </font>
    <font>
      <b/>
      <sz val="11"/>
      <color rgb="FFFFFFFF"/>
      <name val="Arial"/>
      <family val="2"/>
    </font>
    <font>
      <u/>
      <sz val="8"/>
      <color rgb="FFACDE50"/>
      <name val="Arial"/>
      <family val="2"/>
    </font>
    <font>
      <b/>
      <sz val="13"/>
      <color rgb="FF555759"/>
      <name val="Arial"/>
      <family val="2"/>
    </font>
    <font>
      <b/>
      <sz val="11"/>
      <color rgb="FF555759"/>
      <name val="Arial"/>
      <family val="2"/>
    </font>
    <font>
      <b/>
      <sz val="8"/>
      <color rgb="FFFFFFFF"/>
      <name val="Arial"/>
      <family val="2"/>
    </font>
    <font>
      <b/>
      <sz val="9"/>
      <color rgb="FF555759"/>
      <name val="Arial"/>
      <family val="2"/>
    </font>
    <font>
      <b/>
      <sz val="10"/>
      <color rgb="FFFFFFFF"/>
      <name val="Arial"/>
      <family val="2"/>
    </font>
    <font>
      <u/>
      <sz val="8"/>
      <color theme="11"/>
      <name val="Arial"/>
      <family val="2"/>
    </font>
    <font>
      <u/>
      <sz val="8"/>
      <color theme="11"/>
      <name val="Arial"/>
      <family val="2"/>
    </font>
    <font>
      <sz val="8"/>
      <color rgb="FFAC0640"/>
      <name val="Arial"/>
      <family val="2"/>
    </font>
    <font>
      <sz val="8"/>
      <color rgb="FF95D600"/>
      <name val="Arial"/>
      <family val="2"/>
    </font>
    <font>
      <sz val="8"/>
      <color rgb="FFF07D05"/>
      <name val="Arial"/>
      <family val="2"/>
    </font>
    <font>
      <sz val="8"/>
      <color rgb="FF006579"/>
      <name val="Arial"/>
      <family val="2"/>
    </font>
    <font>
      <u/>
      <sz val="8"/>
      <color rgb="FF648C1A"/>
      <name val="Arial"/>
      <family val="2"/>
    </font>
    <font>
      <b/>
      <sz val="8"/>
      <color rgb="FF555759"/>
      <name val="Arial"/>
      <family val="2"/>
    </font>
    <font>
      <sz val="8"/>
      <color rgb="FFFFFFFF"/>
      <name val="Arial"/>
      <family val="2"/>
    </font>
    <font>
      <sz val="8"/>
      <color theme="5"/>
      <name val="Arial"/>
      <family val="2"/>
    </font>
    <font>
      <b/>
      <sz val="10"/>
      <color theme="1" tint="0.24994659260841701"/>
      <name val="Arial"/>
      <family val="2"/>
    </font>
    <font>
      <sz val="8"/>
      <color rgb="FFC00000"/>
      <name val="Arial"/>
      <family val="2"/>
    </font>
    <font>
      <b/>
      <sz val="13"/>
      <color theme="1"/>
      <name val="Arial"/>
      <family val="2"/>
    </font>
    <font>
      <b/>
      <sz val="8"/>
      <color theme="1"/>
      <name val="Arial"/>
      <family val="2"/>
    </font>
    <font>
      <u/>
      <sz val="8"/>
      <color rgb="FF1F55C9"/>
      <name val="Arial"/>
      <family val="2"/>
    </font>
    <font>
      <u/>
      <sz val="8"/>
      <color rgb="FF008AE0"/>
      <name val="Arial"/>
      <family val="2"/>
    </font>
    <font>
      <sz val="8"/>
      <color rgb="FFC5C5C5"/>
      <name val="Arial"/>
      <family val="2"/>
    </font>
    <font>
      <sz val="8"/>
      <color rgb="FF4D4D4D"/>
      <name val="Arial"/>
      <family val="2"/>
    </font>
    <font>
      <sz val="8"/>
      <color theme="3"/>
      <name val="Arial"/>
      <family val="2"/>
    </font>
    <font>
      <b/>
      <sz val="10"/>
      <name val="Arial"/>
      <family val="2"/>
    </font>
    <font>
      <b/>
      <sz val="10"/>
      <color theme="1"/>
      <name val="Arial"/>
      <family val="2"/>
    </font>
    <font>
      <b/>
      <sz val="11"/>
      <color theme="1"/>
      <name val="Arial"/>
      <family val="2"/>
    </font>
    <font>
      <b/>
      <sz val="8"/>
      <color rgb="FFFF0000"/>
      <name val="Arial"/>
      <family val="2"/>
    </font>
    <font>
      <b/>
      <sz val="10"/>
      <color theme="0"/>
      <name val="Arial"/>
      <family val="2"/>
    </font>
    <font>
      <sz val="10"/>
      <name val="Arial"/>
      <family val="2"/>
    </font>
  </fonts>
  <fills count="97">
    <fill>
      <patternFill patternType="none"/>
    </fill>
    <fill>
      <patternFill patternType="gray125"/>
    </fill>
    <fill>
      <patternFill patternType="solid">
        <fgColor indexed="56"/>
        <bgColor indexed="64"/>
      </patternFill>
    </fill>
    <fill>
      <patternFill patternType="solid">
        <fgColor rgb="FF99B0DB"/>
        <bgColor indexed="64"/>
      </patternFill>
    </fill>
    <fill>
      <patternFill patternType="solid">
        <fgColor rgb="FFCAE399"/>
        <bgColor indexed="64"/>
      </patternFill>
    </fill>
    <fill>
      <patternFill patternType="solid">
        <fgColor rgb="FFD1D1D2"/>
        <bgColor indexed="64"/>
      </patternFill>
    </fill>
    <fill>
      <patternFill patternType="solid">
        <fgColor rgb="FFE89EAC"/>
        <bgColor indexed="64"/>
      </patternFill>
    </fill>
    <fill>
      <patternFill patternType="solid">
        <fgColor rgb="FFFFC699"/>
        <bgColor indexed="64"/>
      </patternFill>
    </fill>
    <fill>
      <patternFill patternType="solid">
        <fgColor rgb="FFF7DD99"/>
        <bgColor indexed="64"/>
      </patternFill>
    </fill>
    <fill>
      <patternFill patternType="solid">
        <fgColor rgb="FF6688CA"/>
        <bgColor indexed="64"/>
      </patternFill>
    </fill>
    <fill>
      <patternFill patternType="solid">
        <fgColor rgb="FFAFD466"/>
        <bgColor indexed="64"/>
      </patternFill>
    </fill>
    <fill>
      <patternFill patternType="solid">
        <fgColor rgb="FFB9BBBB"/>
        <bgColor indexed="64"/>
      </patternFill>
    </fill>
    <fill>
      <patternFill patternType="solid">
        <fgColor rgb="FFDD6D83"/>
        <bgColor indexed="64"/>
      </patternFill>
    </fill>
    <fill>
      <patternFill patternType="solid">
        <fgColor rgb="FFFFA966"/>
        <bgColor indexed="64"/>
      </patternFill>
    </fill>
    <fill>
      <patternFill patternType="solid">
        <fgColor rgb="FFF3CD66"/>
        <bgColor indexed="64"/>
      </patternFill>
    </fill>
    <fill>
      <patternFill patternType="solid">
        <fgColor rgb="FF3361B8"/>
        <bgColor indexed="64"/>
      </patternFill>
    </fill>
    <fill>
      <patternFill patternType="solid">
        <fgColor rgb="FF95C633"/>
        <bgColor rgb="FF95C633"/>
      </patternFill>
    </fill>
    <fill>
      <patternFill patternType="solid">
        <fgColor rgb="FFA2A4A4"/>
        <bgColor indexed="64"/>
      </patternFill>
    </fill>
    <fill>
      <patternFill patternType="solid">
        <fgColor rgb="FFD13D5A"/>
        <bgColor indexed="64"/>
      </patternFill>
    </fill>
    <fill>
      <patternFill patternType="solid">
        <fgColor rgb="FFFF8D33"/>
        <bgColor indexed="64"/>
      </patternFill>
    </fill>
    <fill>
      <patternFill patternType="solid">
        <fgColor rgb="FFEEBC33"/>
        <bgColor indexed="6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2CC"/>
        <bgColor rgb="FFFFE2CC"/>
      </patternFill>
    </fill>
    <fill>
      <patternFill patternType="solid">
        <fgColor rgb="FFCCD7ED"/>
        <bgColor indexed="64"/>
      </patternFill>
    </fill>
    <fill>
      <patternFill patternType="solid">
        <fgColor rgb="FFE3D5ED"/>
        <bgColor indexed="64"/>
      </patternFill>
    </fill>
    <fill>
      <patternFill patternType="solid">
        <fgColor rgb="FFCAE399"/>
        <bgColor rgb="FFE4F1CC"/>
      </patternFill>
    </fill>
    <fill>
      <patternFill patternType="solid">
        <fgColor rgb="FFE8E8E8"/>
        <bgColor indexed="64"/>
      </patternFill>
    </fill>
    <fill>
      <patternFill patternType="solid">
        <fgColor rgb="FFFFEB9C"/>
        <bgColor indexed="48"/>
      </patternFill>
    </fill>
    <fill>
      <patternFill patternType="solid">
        <fgColor rgb="FFE4F1CC"/>
        <bgColor indexed="64"/>
      </patternFill>
    </fill>
    <fill>
      <patternFill patternType="solid">
        <fgColor theme="8" tint="0.79998168889431442"/>
        <bgColor indexed="64"/>
      </patternFill>
    </fill>
    <fill>
      <patternFill patternType="solid">
        <fgColor rgb="FF555759"/>
        <bgColor indexed="64"/>
      </patternFill>
    </fill>
    <fill>
      <patternFill patternType="solid">
        <fgColor rgb="FFFFF1D1"/>
        <bgColor indexed="64"/>
      </patternFill>
    </fill>
    <fill>
      <patternFill patternType="solid">
        <fgColor rgb="FFDCDDDE"/>
        <bgColor indexed="64"/>
      </patternFill>
    </fill>
    <fill>
      <patternFill patternType="solid">
        <fgColor rgb="FFFAD7D3"/>
        <bgColor indexed="64"/>
      </patternFill>
    </fill>
    <fill>
      <patternFill patternType="solid">
        <fgColor rgb="FFEDFFC4"/>
        <bgColor indexed="64"/>
      </patternFill>
    </fill>
    <fill>
      <patternFill patternType="solid">
        <fgColor rgb="FFFFF1D0"/>
        <bgColor indexed="64"/>
      </patternFill>
    </fill>
    <fill>
      <patternFill patternType="solid">
        <fgColor rgb="FFC1EEFF"/>
        <bgColor indexed="64"/>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rgb="FFFAD8D5"/>
        <bgColor indexed="64"/>
      </patternFill>
    </fill>
    <fill>
      <patternFill patternType="solid">
        <fgColor rgb="FFEAF7CC"/>
        <bgColor indexed="64"/>
      </patternFill>
    </fill>
    <fill>
      <patternFill patternType="solid">
        <fgColor theme="7" tint="0.79998168889431442"/>
        <bgColor indexed="64"/>
      </patternFill>
    </fill>
    <fill>
      <patternFill patternType="solid">
        <fgColor theme="8" tint="0.59996337778862885"/>
        <bgColor indexed="64"/>
      </patternFill>
    </fill>
    <fill>
      <patternFill patternType="solid">
        <fgColor theme="0"/>
        <bgColor indexed="64"/>
      </patternFill>
    </fill>
    <fill>
      <patternFill patternType="solid">
        <fgColor theme="2"/>
        <bgColor indexed="64"/>
      </patternFill>
    </fill>
    <fill>
      <patternFill patternType="solid">
        <fgColor rgb="FFE0EC92"/>
        <bgColor indexed="64"/>
      </patternFill>
    </fill>
    <fill>
      <patternFill patternType="solid">
        <fgColor rgb="FF8DC9F7"/>
        <bgColor indexed="64"/>
      </patternFill>
    </fill>
    <fill>
      <patternFill patternType="solid">
        <fgColor rgb="FF0356B1"/>
        <bgColor indexed="64"/>
      </patternFill>
    </fill>
    <fill>
      <patternFill patternType="solid">
        <fgColor rgb="FF1EC08A"/>
        <bgColor indexed="64"/>
      </patternFill>
    </fill>
    <fill>
      <patternFill patternType="solid">
        <fgColor rgb="FFFFC000"/>
        <bgColor indexed="64"/>
      </patternFill>
    </fill>
    <fill>
      <patternFill patternType="solid">
        <fgColor rgb="FFE76C53"/>
        <bgColor indexed="64"/>
      </patternFill>
    </fill>
    <fill>
      <patternFill patternType="solid">
        <fgColor rgb="FFED8D2F"/>
        <bgColor indexed="64"/>
      </patternFill>
    </fill>
    <fill>
      <patternFill patternType="solid">
        <fgColor rgb="FF4BC5DE"/>
        <bgColor indexed="64"/>
      </patternFill>
    </fill>
    <fill>
      <patternFill patternType="solid">
        <fgColor rgb="FF0C5F44"/>
        <bgColor indexed="64"/>
      </patternFill>
    </fill>
    <fill>
      <patternFill patternType="solid">
        <fgColor rgb="FF159067"/>
        <bgColor indexed="64"/>
      </patternFill>
    </fill>
    <fill>
      <patternFill patternType="solid">
        <fgColor rgb="FF6AE7BD"/>
        <bgColor indexed="64"/>
      </patternFill>
    </fill>
    <fill>
      <patternFill patternType="solid">
        <fgColor rgb="FF9BEFD3"/>
        <bgColor indexed="64"/>
      </patternFill>
    </fill>
    <fill>
      <patternFill patternType="solid">
        <fgColor rgb="FF8FE0E4"/>
        <bgColor indexed="64"/>
      </patternFill>
    </fill>
    <fill>
      <patternFill patternType="solid">
        <fgColor rgb="FFFAE8D4"/>
        <bgColor indexed="64"/>
      </patternFill>
    </fill>
    <fill>
      <patternFill patternType="solid">
        <fgColor rgb="FFF8D1AB"/>
        <bgColor indexed="64"/>
      </patternFill>
    </fill>
    <fill>
      <patternFill patternType="solid">
        <fgColor rgb="FFF3BB82"/>
        <bgColor indexed="64"/>
      </patternFill>
    </fill>
    <fill>
      <patternFill patternType="solid">
        <fgColor rgb="FFFFD966"/>
        <bgColor indexed="64"/>
      </patternFill>
    </fill>
    <fill>
      <patternFill patternType="solid">
        <fgColor rgb="FF7E5F00"/>
        <bgColor indexed="64"/>
      </patternFill>
    </fill>
    <fill>
      <patternFill patternType="solid">
        <fgColor rgb="FFFFFF00"/>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theme="6" tint="0.79998168889431442"/>
        <bgColor indexed="64"/>
      </patternFill>
    </fill>
    <fill>
      <patternFill patternType="solid">
        <fgColor theme="9" tint="-0.499984740745262"/>
        <bgColor indexed="64"/>
      </patternFill>
    </fill>
    <fill>
      <patternFill patternType="solid">
        <fgColor theme="2" tint="-9.9978637043366805E-2"/>
        <bgColor indexed="64"/>
      </patternFill>
    </fill>
    <fill>
      <patternFill patternType="solid">
        <fgColor theme="1" tint="0.499984740745262"/>
        <bgColor indexed="64"/>
      </patternFill>
    </fill>
  </fills>
  <borders count="72">
    <border>
      <left/>
      <right/>
      <top/>
      <bottom/>
      <diagonal/>
    </border>
    <border>
      <left style="dotted">
        <color rgb="FFE8E8E8"/>
      </left>
      <right style="dotted">
        <color rgb="FFE8E8E8"/>
      </right>
      <top style="dotted">
        <color rgb="FFE8E8E8"/>
      </top>
      <bottom style="dotted">
        <color rgb="FFE8E8E8"/>
      </bottom>
      <diagonal/>
    </border>
    <border>
      <left/>
      <right/>
      <top/>
      <bottom style="medium">
        <color theme="5"/>
      </bottom>
      <diagonal/>
    </border>
    <border>
      <left/>
      <right/>
      <top/>
      <bottom style="thin">
        <color theme="6"/>
      </bottom>
      <diagonal/>
    </border>
    <border>
      <left style="dotted">
        <color theme="5"/>
      </left>
      <right style="dotted">
        <color theme="5"/>
      </right>
      <top style="thin">
        <color theme="5"/>
      </top>
      <bottom style="medium">
        <color theme="5"/>
      </bottom>
      <diagonal/>
    </border>
    <border>
      <left/>
      <right/>
      <top/>
      <bottom style="thick">
        <color rgb="FF95D600"/>
      </bottom>
      <diagonal/>
    </border>
    <border>
      <left/>
      <right/>
      <top/>
      <bottom style="medium">
        <color rgb="FF95D600"/>
      </bottom>
      <diagonal/>
    </border>
    <border>
      <left style="hair">
        <color rgb="FFB9BBBD"/>
      </left>
      <right style="hair">
        <color rgb="FFB9BBBD"/>
      </right>
      <top style="hair">
        <color rgb="FFB9BBBD"/>
      </top>
      <bottom style="hair">
        <color rgb="FFB9BBBD"/>
      </bottom>
      <diagonal/>
    </border>
    <border>
      <left style="hair">
        <color rgb="FFBBBCBD"/>
      </left>
      <right style="hair">
        <color rgb="FFBBBCBD"/>
      </right>
      <top style="hair">
        <color rgb="FFBBBCBD"/>
      </top>
      <bottom style="hair">
        <color rgb="FFBBBCBD"/>
      </bottom>
      <diagonal/>
    </border>
    <border>
      <left/>
      <right/>
      <top/>
      <bottom style="thin">
        <color rgb="FF95D600"/>
      </bottom>
      <diagonal/>
    </border>
    <border>
      <left style="hair">
        <color rgb="FF006579"/>
      </left>
      <right style="hair">
        <color rgb="FF006579"/>
      </right>
      <top style="hair">
        <color rgb="FF006579"/>
      </top>
      <bottom style="hair">
        <color rgb="FF006579"/>
      </bottom>
      <diagonal/>
    </border>
    <border>
      <left style="hair">
        <color rgb="FFDCDDDE"/>
      </left>
      <right style="hair">
        <color rgb="FFDCDDDE"/>
      </right>
      <top style="hair">
        <color rgb="FFDCDDDE"/>
      </top>
      <bottom style="hair">
        <color rgb="FFDCDDDE"/>
      </bottom>
      <diagonal/>
    </border>
    <border>
      <left/>
      <right/>
      <top style="thin">
        <color rgb="FF555759"/>
      </top>
      <bottom style="medium">
        <color rgb="FF555759"/>
      </bottom>
      <diagonal/>
    </border>
    <border>
      <left style="hair">
        <color theme="2" tint="-0.24994659260841701"/>
      </left>
      <right style="hair">
        <color theme="2" tint="-0.24994659260841701"/>
      </right>
      <top style="hair">
        <color theme="2" tint="-0.24994659260841701"/>
      </top>
      <bottom style="hair">
        <color theme="2" tint="-0.24994659260841701"/>
      </bottom>
      <diagonal/>
    </border>
    <border>
      <left style="hair">
        <color theme="2" tint="-0.24994659260841701"/>
      </left>
      <right style="hair">
        <color theme="2" tint="-0.24994659260841701"/>
      </right>
      <top style="hair">
        <color theme="2" tint="-0.24994659260841701"/>
      </top>
      <bottom style="thin">
        <color auto="1"/>
      </bottom>
      <diagonal/>
    </border>
    <border>
      <left/>
      <right/>
      <top/>
      <bottom style="hair">
        <color theme="2" tint="-0.24994659260841701"/>
      </bottom>
      <diagonal/>
    </border>
    <border>
      <left style="hair">
        <color rgb="FFBBBCBD"/>
      </left>
      <right style="hair">
        <color rgb="FFBBBCBD"/>
      </right>
      <top style="hair">
        <color rgb="FFBBBCBD"/>
      </top>
      <bottom style="thin">
        <color rgb="FF555759"/>
      </bottom>
      <diagonal/>
    </border>
    <border>
      <left style="hair">
        <color rgb="FFBBBCBD"/>
      </left>
      <right/>
      <top style="hair">
        <color rgb="FFBBBCBD"/>
      </top>
      <bottom style="thin">
        <color rgb="FF555759"/>
      </bottom>
      <diagonal/>
    </border>
    <border>
      <left/>
      <right/>
      <top style="hair">
        <color rgb="FFBBBCBD"/>
      </top>
      <bottom style="thin">
        <color rgb="FF555759"/>
      </bottom>
      <diagonal/>
    </border>
    <border>
      <left/>
      <right style="hair">
        <color rgb="FFBBBCBD"/>
      </right>
      <top style="hair">
        <color rgb="FFBBBCBD"/>
      </top>
      <bottom style="thin">
        <color rgb="FF555759"/>
      </bottom>
      <diagonal/>
    </border>
    <border>
      <left style="hair">
        <color theme="2" tint="-0.24994659260841701"/>
      </left>
      <right/>
      <top/>
      <bottom style="thin">
        <color auto="1"/>
      </bottom>
      <diagonal/>
    </border>
    <border>
      <left/>
      <right style="hair">
        <color theme="2" tint="-0.24994659260841701"/>
      </right>
      <top/>
      <bottom style="thin">
        <color auto="1"/>
      </bottom>
      <diagonal/>
    </border>
    <border>
      <left/>
      <right/>
      <top/>
      <bottom style="thick">
        <color rgb="FFFFC000"/>
      </bottom>
      <diagonal/>
    </border>
    <border>
      <left/>
      <right/>
      <top/>
      <bottom style="medium">
        <color rgb="FFFFC000"/>
      </bottom>
      <diagonal/>
    </border>
    <border>
      <left/>
      <right/>
      <top/>
      <bottom style="thin">
        <color rgb="FFFFC000"/>
      </bottom>
      <diagonal/>
    </border>
    <border>
      <left style="hair">
        <color auto="1"/>
      </left>
      <right style="hair">
        <color auto="1"/>
      </right>
      <top style="hair">
        <color auto="1"/>
      </top>
      <bottom style="hair">
        <color auto="1"/>
      </bottom>
      <diagonal/>
    </border>
    <border>
      <left/>
      <right/>
      <top style="thick">
        <color rgb="FFFFC000"/>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top style="thin">
        <color auto="1"/>
      </top>
      <bottom style="thin">
        <color auto="1"/>
      </bottom>
      <diagonal/>
    </border>
    <border>
      <left style="hair">
        <color rgb="FFBBBCBD"/>
      </left>
      <right style="hair">
        <color rgb="FFBBBCBD"/>
      </right>
      <top/>
      <bottom style="hair">
        <color rgb="FFBBBCBD"/>
      </bottom>
      <diagonal/>
    </border>
    <border>
      <left style="hair">
        <color theme="2" tint="-0.24994659260841701"/>
      </left>
      <right/>
      <top style="hair">
        <color theme="2" tint="-0.24994659260841701"/>
      </top>
      <bottom style="thin">
        <color auto="1"/>
      </bottom>
      <diagonal/>
    </border>
    <border>
      <left style="hair">
        <color theme="2" tint="-0.24994659260841701"/>
      </left>
      <right/>
      <top style="hair">
        <color theme="2" tint="-0.24994659260841701"/>
      </top>
      <bottom/>
      <diagonal/>
    </border>
    <border>
      <left style="thin">
        <color auto="1"/>
      </left>
      <right/>
      <top style="thin">
        <color auto="1"/>
      </top>
      <bottom/>
      <diagonal/>
    </border>
    <border>
      <left style="thin">
        <color indexed="64"/>
      </left>
      <right style="thin">
        <color indexed="64"/>
      </right>
      <top/>
      <bottom style="thin">
        <color indexed="64"/>
      </bottom>
      <diagonal/>
    </border>
    <border>
      <left/>
      <right style="thin">
        <color indexed="64"/>
      </right>
      <top/>
      <bottom style="double">
        <color indexed="64"/>
      </bottom>
      <diagonal/>
    </border>
    <border>
      <left style="thin">
        <color auto="1"/>
      </left>
      <right style="thin">
        <color auto="1"/>
      </right>
      <top style="thin">
        <color indexed="64"/>
      </top>
      <bottom style="medium">
        <color indexed="64"/>
      </bottom>
      <diagonal/>
    </border>
    <border>
      <left style="thin">
        <color indexed="64"/>
      </left>
      <right style="thin">
        <color indexed="64"/>
      </right>
      <top/>
      <bottom style="double">
        <color indexed="64"/>
      </bottom>
      <diagonal/>
    </border>
    <border>
      <left/>
      <right style="thin">
        <color auto="1"/>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style="medium">
        <color indexed="64"/>
      </left>
      <right style="thin">
        <color auto="1"/>
      </right>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indexed="64"/>
      </top>
      <bottom style="medium">
        <color indexed="64"/>
      </bottom>
      <diagonal/>
    </border>
    <border>
      <left style="thin">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style="thin">
        <color indexed="64"/>
      </left>
      <right/>
      <top/>
      <bottom/>
      <diagonal/>
    </border>
    <border>
      <left/>
      <right style="thin">
        <color indexed="64"/>
      </right>
      <top/>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theme="1"/>
      </left>
      <right style="thin">
        <color theme="1"/>
      </right>
      <top style="thin">
        <color theme="1"/>
      </top>
      <bottom/>
      <diagonal/>
    </border>
    <border>
      <left style="thin">
        <color indexed="64"/>
      </left>
      <right style="thin">
        <color indexed="64"/>
      </right>
      <top style="thin">
        <color indexed="64"/>
      </top>
      <bottom/>
      <diagonal/>
    </border>
  </borders>
  <cellStyleXfs count="167">
    <xf numFmtId="0" fontId="0" fillId="0" borderId="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6" fillId="15" borderId="0" applyNumberFormat="0" applyBorder="0" applyAlignment="0" applyProtection="0"/>
    <xf numFmtId="0" fontId="5"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 fillId="25" borderId="0" applyNumberFormat="0" applyBorder="0" applyAlignment="0" applyProtection="0"/>
    <xf numFmtId="0" fontId="5" fillId="26" borderId="0" applyNumberFormat="0" applyBorder="0" applyAlignment="0" applyProtection="0"/>
    <xf numFmtId="0" fontId="3" fillId="27" borderId="0" applyNumberFormat="0" applyBorder="0" applyAlignment="0" applyProtection="0"/>
    <xf numFmtId="0" fontId="3" fillId="28" borderId="1" applyNumberFormat="0" applyAlignment="0" applyProtection="0"/>
    <xf numFmtId="0" fontId="7" fillId="29" borderId="0" applyNumberFormat="0" applyAlignment="0" applyProtection="0"/>
    <xf numFmtId="0" fontId="8" fillId="0" borderId="0" applyNumberFormat="0" applyFill="0" applyBorder="0" applyAlignment="0" applyProtection="0"/>
    <xf numFmtId="0" fontId="9" fillId="0" borderId="0" applyNumberFormat="0" applyFill="0" applyBorder="0" applyAlignment="0" applyProtection="0">
      <alignment vertical="top"/>
      <protection locked="0"/>
    </xf>
    <xf numFmtId="0" fontId="5" fillId="30" borderId="0" applyNumberFormat="0" applyBorder="0" applyAlignment="0" applyProtection="0"/>
    <xf numFmtId="0" fontId="10" fillId="0" borderId="2" applyNumberFormat="0" applyFill="0" applyAlignment="0" applyProtection="0"/>
    <xf numFmtId="0" fontId="11" fillId="0" borderId="3" applyNumberFormat="0" applyFill="0" applyAlignment="0" applyProtection="0"/>
    <xf numFmtId="0" fontId="12" fillId="0" borderId="3" applyNumberFormat="0" applyFill="0" applyAlignment="0" applyProtection="0"/>
    <xf numFmtId="0" fontId="13" fillId="0" borderId="0" applyNumberFormat="0" applyBorder="0" applyAlignment="0" applyProtection="0"/>
    <xf numFmtId="0" fontId="14" fillId="0" borderId="0" applyNumberFormat="0" applyFill="0" applyBorder="0" applyAlignment="0" applyProtection="0">
      <alignment vertical="top"/>
      <protection locked="0"/>
    </xf>
    <xf numFmtId="0" fontId="3" fillId="2" borderId="0" applyNumberFormat="0" applyAlignment="0" applyProtection="0"/>
    <xf numFmtId="0" fontId="3" fillId="31" borderId="0" applyNumberFormat="0" applyAlignment="0" applyProtection="0"/>
    <xf numFmtId="0" fontId="5" fillId="32" borderId="0" applyNumberFormat="0" applyBorder="0" applyAlignment="0" applyProtection="0"/>
    <xf numFmtId="0" fontId="8" fillId="0" borderId="0" applyNumberFormat="0" applyAlignment="0" applyProtection="0"/>
    <xf numFmtId="0" fontId="15" fillId="33" borderId="0" applyNumberFormat="0" applyAlignment="0" applyProtection="0"/>
    <xf numFmtId="0" fontId="16" fillId="0" borderId="0" applyNumberFormat="0" applyFill="0" applyBorder="0" applyAlignment="0" applyProtection="0"/>
    <xf numFmtId="0" fontId="17" fillId="0" borderId="4" applyNumberFormat="0" applyFill="0" applyAlignment="0" applyProtection="0"/>
    <xf numFmtId="0" fontId="18" fillId="34" borderId="0" applyNumberFormat="0" applyBorder="0" applyAlignment="0" applyProtection="0"/>
    <xf numFmtId="165" fontId="19" fillId="0" borderId="0" applyFont="0" applyFill="0" applyBorder="0" applyAlignment="0" applyProtection="0"/>
    <xf numFmtId="164" fontId="19" fillId="0" borderId="0" applyFont="0" applyFill="0" applyBorder="0" applyAlignment="0" applyProtection="0"/>
    <xf numFmtId="169" fontId="19" fillId="0" borderId="0" applyFont="0" applyFill="0" applyBorder="0" applyAlignment="0" applyProtection="0"/>
    <xf numFmtId="168" fontId="19" fillId="0" borderId="0" applyFont="0" applyFill="0" applyBorder="0" applyAlignment="0" applyProtection="0"/>
    <xf numFmtId="9" fontId="19" fillId="0" borderId="0" applyFont="0" applyFill="0" applyBorder="0" applyAlignment="0" applyProtection="0"/>
    <xf numFmtId="0" fontId="20" fillId="0" borderId="0" applyNumberFormat="0" applyFill="0" applyBorder="0" applyAlignment="0" applyProtection="0"/>
    <xf numFmtId="0" fontId="24" fillId="0" borderId="0" applyNumberFormat="0" applyFill="0" applyBorder="0" applyAlignment="0">
      <alignment vertical="top"/>
    </xf>
    <xf numFmtId="0" fontId="25" fillId="0" borderId="5" applyNumberFormat="0" applyFill="0" applyAlignment="0"/>
    <xf numFmtId="0" fontId="26" fillId="0" borderId="6" applyNumberFormat="0" applyFill="0" applyAlignment="0"/>
    <xf numFmtId="0" fontId="28" fillId="0" borderId="9" applyNumberFormat="0" applyFill="0" applyAlignment="0"/>
    <xf numFmtId="0" fontId="20" fillId="0" borderId="0" applyNumberFormat="0" applyFill="0" applyBorder="0" applyAlignment="0" applyProtection="0"/>
    <xf numFmtId="0" fontId="20" fillId="0" borderId="0" applyNumberFormat="0" applyFill="0" applyBorder="0" applyAlignment="0" applyProtection="0"/>
    <xf numFmtId="0" fontId="24" fillId="0" borderId="0" applyNumberFormat="0" applyFill="0" applyBorder="0" applyAlignment="0">
      <alignment vertical="top"/>
    </xf>
    <xf numFmtId="0" fontId="24" fillId="0" borderId="0" applyNumberFormat="0" applyFill="0" applyBorder="0" applyAlignment="0">
      <alignment vertical="top"/>
    </xf>
    <xf numFmtId="0" fontId="21" fillId="35" borderId="5" applyNumberFormat="0" applyAlignment="0"/>
    <xf numFmtId="0" fontId="23" fillId="35" borderId="6" applyNumberFormat="0" applyAlignment="0"/>
    <xf numFmtId="0" fontId="29" fillId="35" borderId="9" applyNumberFormat="0" applyAlignment="0"/>
    <xf numFmtId="0" fontId="30" fillId="0" borderId="0" applyNumberFormat="0" applyFill="0" applyBorder="0" applyAlignment="0" applyProtection="0"/>
    <xf numFmtId="0" fontId="30" fillId="0" borderId="0" applyNumberFormat="0" applyFill="0" applyBorder="0" applyAlignment="0" applyProtection="0"/>
    <xf numFmtId="170" fontId="2" fillId="0" borderId="0" applyFill="0" applyBorder="0" applyAlignment="0" applyProtection="0"/>
    <xf numFmtId="0" fontId="24" fillId="0" borderId="0" applyNumberFormat="0" applyFill="0" applyBorder="0" applyAlignment="0">
      <alignment vertical="top"/>
    </xf>
    <xf numFmtId="0" fontId="6" fillId="22" borderId="0" applyNumberFormat="0" applyBorder="0" applyAlignment="0" applyProtection="0"/>
    <xf numFmtId="0" fontId="6" fillId="21" borderId="0" applyNumberFormat="0" applyBorder="0" applyAlignment="0" applyProtection="0"/>
    <xf numFmtId="0" fontId="21" fillId="35" borderId="5" applyNumberFormat="0" applyAlignment="0"/>
    <xf numFmtId="0" fontId="23" fillId="35" borderId="6" applyNumberFormat="0" applyAlignment="0"/>
    <xf numFmtId="0" fontId="29" fillId="35" borderId="6" applyNumberFormat="0" applyAlignment="0"/>
    <xf numFmtId="0" fontId="31" fillId="0" borderId="0" applyNumberFormat="0" applyFill="0" applyBorder="0" applyAlignment="0" applyProtection="0"/>
    <xf numFmtId="0" fontId="20" fillId="0" borderId="0" applyNumberFormat="0" applyFill="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170" fontId="2" fillId="0" borderId="0" applyFill="0" applyBorder="0" applyAlignment="0" applyProtection="0"/>
    <xf numFmtId="0" fontId="5" fillId="42"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0" fontId="5" fillId="47" borderId="0" applyNumberFormat="0" applyBorder="0" applyAlignment="0" applyProtection="0"/>
    <xf numFmtId="171" fontId="2" fillId="0" borderId="0" applyFill="0" applyBorder="0" applyAlignment="0" applyProtection="0"/>
    <xf numFmtId="0" fontId="5" fillId="48" borderId="0" applyNumberFormat="0" applyBorder="0" applyAlignment="0" applyProtection="0"/>
    <xf numFmtId="0" fontId="5" fillId="49" borderId="0" applyNumberFormat="0" applyBorder="0" applyAlignment="0" applyProtection="0"/>
    <xf numFmtId="0" fontId="5" fillId="50" borderId="0" applyNumberFormat="0" applyBorder="0" applyAlignment="0" applyProtection="0"/>
    <xf numFmtId="0" fontId="5" fillId="51" borderId="0" applyNumberFormat="0" applyBorder="0" applyAlignment="0" applyProtection="0"/>
    <xf numFmtId="0" fontId="5" fillId="52" borderId="0" applyNumberFormat="0" applyBorder="0" applyAlignment="0" applyProtection="0"/>
    <xf numFmtId="0" fontId="5" fillId="53" borderId="0" applyNumberFormat="0" applyBorder="0" applyAlignment="0" applyProtection="0"/>
    <xf numFmtId="167" fontId="2" fillId="0" borderId="0" applyFill="0" applyBorder="0" applyAlignment="0" applyProtection="0"/>
    <xf numFmtId="0" fontId="5" fillId="54" borderId="0" applyNumberFormat="0" applyBorder="0" applyAlignment="0" applyProtection="0"/>
    <xf numFmtId="0" fontId="5"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58" borderId="0" applyNumberFormat="0" applyBorder="0" applyAlignment="0" applyProtection="0"/>
    <xf numFmtId="0" fontId="5" fillId="59" borderId="0" applyNumberFormat="0" applyBorder="0" applyAlignment="0" applyProtection="0"/>
    <xf numFmtId="166" fontId="2" fillId="0" borderId="0" applyFill="0" applyBorder="0" applyAlignment="0" applyProtection="0"/>
    <xf numFmtId="9" fontId="2" fillId="0" borderId="0" applyFill="0" applyBorder="0" applyAlignment="0" applyProtection="0"/>
    <xf numFmtId="0" fontId="32" fillId="60" borderId="0" applyNumberFormat="0" applyBorder="0" applyAlignment="0"/>
    <xf numFmtId="0" fontId="33" fillId="61" borderId="0" applyNumberFormat="0" applyBorder="0" applyAlignment="0" applyProtection="0"/>
    <xf numFmtId="0" fontId="34" fillId="36" borderId="0" applyNumberFormat="0" applyBorder="0" applyAlignment="0" applyProtection="0"/>
    <xf numFmtId="0" fontId="2" fillId="41" borderId="7" applyNumberFormat="0" applyAlignment="0"/>
    <xf numFmtId="0" fontId="35" fillId="0" borderId="10" applyNumberFormat="0" applyFill="0" applyAlignment="0"/>
    <xf numFmtId="0" fontId="22" fillId="0" borderId="0" applyNumberFormat="0" applyFill="0" applyBorder="0" applyAlignment="0"/>
    <xf numFmtId="0" fontId="2" fillId="40" borderId="7" applyNumberFormat="0" applyAlignment="0" applyProtection="0"/>
    <xf numFmtId="0" fontId="2" fillId="37" borderId="0" applyNumberFormat="0" applyAlignment="0"/>
    <xf numFmtId="0" fontId="36" fillId="0" borderId="0" applyNumberFormat="0" applyFill="0" applyBorder="0" applyAlignment="0">
      <alignment vertical="top"/>
    </xf>
    <xf numFmtId="0" fontId="22" fillId="0" borderId="0" applyNumberFormat="0" applyFill="0" applyAlignment="0"/>
    <xf numFmtId="0" fontId="2" fillId="39" borderId="11" applyNumberFormat="0" applyAlignment="0"/>
    <xf numFmtId="0" fontId="32" fillId="38" borderId="0" applyNumberFormat="0" applyBorder="0" applyAlignment="0"/>
    <xf numFmtId="0" fontId="21" fillId="35" borderId="5" applyNumberFormat="0" applyAlignment="0"/>
    <xf numFmtId="0" fontId="23" fillId="35" borderId="6" applyNumberFormat="0" applyAlignment="0"/>
    <xf numFmtId="0" fontId="29" fillId="35" borderId="6" applyNumberFormat="0" applyAlignment="0"/>
    <xf numFmtId="0" fontId="23" fillId="68" borderId="23" applyNumberFormat="0"/>
    <xf numFmtId="0" fontId="27" fillId="35" borderId="6" applyNumberFormat="0" applyAlignment="0"/>
    <xf numFmtId="0" fontId="25" fillId="0" borderId="0" applyNumberFormat="0" applyFill="0"/>
    <xf numFmtId="0" fontId="2" fillId="79" borderId="13" applyNumberFormat="0" applyAlignment="0">
      <alignment vertical="top"/>
      <protection locked="0"/>
    </xf>
    <xf numFmtId="0" fontId="37" fillId="0" borderId="12" applyNumberFormat="0" applyFill="0" applyAlignment="0" applyProtection="0"/>
    <xf numFmtId="0" fontId="24" fillId="0" borderId="0" applyNumberFormat="0" applyFill="0" applyBorder="0" applyAlignment="0">
      <alignment vertical="top"/>
    </xf>
    <xf numFmtId="0" fontId="44" fillId="0" borderId="0" applyNumberFormat="0" applyFill="0" applyBorder="0" applyAlignment="0">
      <alignment vertical="top"/>
    </xf>
    <xf numFmtId="0" fontId="2" fillId="69" borderId="0" applyNumberFormat="0" applyBorder="0" applyAlignment="0" applyProtection="0"/>
    <xf numFmtId="0" fontId="21" fillId="35" borderId="5" applyNumberFormat="0" applyAlignment="0"/>
    <xf numFmtId="0" fontId="23" fillId="35" borderId="6" applyNumberFormat="0" applyAlignment="0"/>
    <xf numFmtId="0" fontId="39" fillId="0" borderId="0" applyNumberFormat="0" applyFill="0" applyBorder="0" applyAlignment="0">
      <alignment vertical="top"/>
    </xf>
    <xf numFmtId="0" fontId="29" fillId="35" borderId="6" applyNumberFormat="0" applyAlignment="0"/>
    <xf numFmtId="0" fontId="20" fillId="0" borderId="0" applyNumberFormat="0" applyFill="0" applyBorder="0" applyAlignment="0" applyProtection="0"/>
    <xf numFmtId="0" fontId="20" fillId="0" borderId="0" applyNumberFormat="0" applyFill="0" applyBorder="0" applyAlignment="0" applyProtection="0"/>
    <xf numFmtId="0" fontId="2" fillId="70" borderId="0" applyNumberFormat="0" applyBorder="0" applyAlignment="0" applyProtection="0"/>
    <xf numFmtId="0" fontId="5" fillId="71" borderId="0" applyNumberFormat="0" applyBorder="0" applyAlignment="0" applyProtection="0"/>
    <xf numFmtId="0" fontId="2" fillId="72" borderId="0" applyNumberFormat="0" applyBorder="0" applyAlignment="0" applyProtection="0"/>
    <xf numFmtId="0" fontId="6" fillId="73" borderId="0" applyNumberFormat="0" applyBorder="0" applyAlignment="0" applyProtection="0"/>
    <xf numFmtId="0" fontId="2" fillId="81" borderId="13" applyNumberFormat="0" applyAlignment="0">
      <alignment vertical="top"/>
      <protection locked="0"/>
    </xf>
    <xf numFmtId="172" fontId="2" fillId="0" borderId="0" applyFill="0" applyBorder="0" applyAlignment="0" applyProtection="0"/>
    <xf numFmtId="173" fontId="2" fillId="0" borderId="0" applyFill="0" applyBorder="0" applyAlignment="0" applyProtection="0"/>
    <xf numFmtId="0" fontId="27" fillId="83" borderId="7" applyNumberFormat="0" applyAlignment="0">
      <alignment vertical="top"/>
    </xf>
    <xf numFmtId="0" fontId="2" fillId="66" borderId="0" applyNumberFormat="0" applyBorder="0" applyAlignment="0"/>
    <xf numFmtId="0" fontId="38" fillId="74" borderId="25" applyNumberFormat="0" applyAlignment="0"/>
    <xf numFmtId="0" fontId="41" fillId="62" borderId="0" applyNumberFormat="0" applyBorder="0" applyAlignment="0"/>
    <xf numFmtId="0" fontId="2" fillId="78" borderId="8" applyNumberFormat="0" applyAlignment="0"/>
    <xf numFmtId="0" fontId="2" fillId="64" borderId="13" applyNumberFormat="0" applyAlignment="0">
      <alignment vertical="top"/>
      <protection locked="0"/>
    </xf>
    <xf numFmtId="0" fontId="2" fillId="77" borderId="8" applyNumberFormat="0" applyAlignment="0"/>
    <xf numFmtId="0" fontId="48" fillId="80" borderId="13" applyNumberFormat="0" applyAlignment="0">
      <alignment vertical="top"/>
      <protection locked="0"/>
    </xf>
    <xf numFmtId="0" fontId="2" fillId="76" borderId="8" applyNumberFormat="0" applyAlignment="0"/>
    <xf numFmtId="0" fontId="2" fillId="82" borderId="7" applyNumberFormat="0" applyAlignment="0"/>
    <xf numFmtId="0" fontId="2" fillId="75" borderId="8" applyNumberFormat="0" applyAlignment="0"/>
    <xf numFmtId="0" fontId="2" fillId="63" borderId="13" applyNumberFormat="0" applyAlignment="0">
      <alignment vertical="top"/>
    </xf>
    <xf numFmtId="0" fontId="35" fillId="0" borderId="10" applyNumberFormat="0" applyFill="0" applyAlignment="0"/>
    <xf numFmtId="0" fontId="2" fillId="67" borderId="8" applyNumberFormat="0" applyAlignment="0"/>
    <xf numFmtId="0" fontId="46" fillId="0" borderId="0" applyNumberFormat="0" applyBorder="0">
      <alignment horizontal="right"/>
    </xf>
    <xf numFmtId="0" fontId="2" fillId="65" borderId="0" applyNumberFormat="0" applyAlignment="0"/>
    <xf numFmtId="0" fontId="45" fillId="0" borderId="0" applyNumberFormat="0" applyFill="0" applyBorder="0" applyAlignment="0">
      <alignment vertical="top"/>
    </xf>
    <xf numFmtId="0" fontId="41" fillId="62" borderId="0" applyNumberFormat="0" applyBorder="0" applyAlignment="0"/>
    <xf numFmtId="0" fontId="21" fillId="68" borderId="22" applyNumberFormat="0"/>
    <xf numFmtId="0" fontId="23" fillId="68" borderId="23" applyNumberFormat="0" applyAlignment="0"/>
    <xf numFmtId="0" fontId="4" fillId="0" borderId="14" applyNumberFormat="0" applyFill="0">
      <alignment vertical="center" wrapText="1"/>
    </xf>
    <xf numFmtId="0" fontId="2" fillId="0" borderId="13" applyNumberFormat="0" applyFill="0"/>
    <xf numFmtId="0" fontId="29" fillId="68" borderId="23" applyNumberFormat="0" applyAlignment="0"/>
    <xf numFmtId="0" fontId="27" fillId="68" borderId="23" applyNumberFormat="0">
      <alignment vertical="center" wrapText="1"/>
    </xf>
    <xf numFmtId="0" fontId="27" fillId="68" borderId="23" applyNumberFormat="0" applyAlignment="0"/>
    <xf numFmtId="0" fontId="29" fillId="68" borderId="23" applyNumberFormat="0"/>
    <xf numFmtId="0" fontId="40" fillId="65" borderId="24" applyNumberFormat="0" applyAlignment="0"/>
    <xf numFmtId="0" fontId="2" fillId="0" borderId="15" applyNumberFormat="0" applyFill="0"/>
    <xf numFmtId="0" fontId="42" fillId="0" borderId="0" applyNumberFormat="0" applyFill="0"/>
    <xf numFmtId="0" fontId="43" fillId="0" borderId="12" applyNumberFormat="0" applyFill="0" applyAlignment="0" applyProtection="0"/>
    <xf numFmtId="0" fontId="4" fillId="0" borderId="16" applyNumberFormat="0" applyFill="0">
      <alignment vertical="center" wrapText="1"/>
    </xf>
    <xf numFmtId="43" fontId="1" fillId="0" borderId="0" applyFont="0" applyFill="0" applyBorder="0" applyAlignment="0" applyProtection="0"/>
  </cellStyleXfs>
  <cellXfs count="257">
    <xf numFmtId="0" fontId="0" fillId="0" borderId="0" xfId="0"/>
    <xf numFmtId="0" fontId="23" fillId="68" borderId="23" xfId="114"/>
    <xf numFmtId="0" fontId="2" fillId="76" borderId="8" xfId="143"/>
    <xf numFmtId="0" fontId="2" fillId="75" borderId="8" xfId="145"/>
    <xf numFmtId="0" fontId="2" fillId="67" borderId="8" xfId="148"/>
    <xf numFmtId="0" fontId="4" fillId="0" borderId="14" xfId="155">
      <alignment vertical="center" wrapText="1"/>
    </xf>
    <xf numFmtId="0" fontId="2" fillId="0" borderId="13" xfId="156"/>
    <xf numFmtId="0" fontId="27" fillId="68" borderId="23" xfId="158">
      <alignment vertical="center" wrapText="1"/>
    </xf>
    <xf numFmtId="0" fontId="29" fillId="68" borderId="23" xfId="160"/>
    <xf numFmtId="0" fontId="40" fillId="65" borderId="24" xfId="161"/>
    <xf numFmtId="0" fontId="46" fillId="0" borderId="0" xfId="149">
      <alignment horizontal="right"/>
    </xf>
    <xf numFmtId="0" fontId="2" fillId="0" borderId="0" xfId="0" applyFont="1"/>
    <xf numFmtId="0" fontId="2" fillId="78" borderId="8" xfId="139"/>
    <xf numFmtId="0" fontId="2" fillId="77" borderId="8" xfId="141"/>
    <xf numFmtId="0" fontId="2" fillId="64" borderId="13" xfId="140" applyAlignment="1">
      <protection locked="0"/>
    </xf>
    <xf numFmtId="0" fontId="4" fillId="0" borderId="0" xfId="0" applyFont="1"/>
    <xf numFmtId="1" fontId="4" fillId="0" borderId="14" xfId="155" applyNumberFormat="1">
      <alignment vertical="center" wrapText="1"/>
    </xf>
    <xf numFmtId="0" fontId="4" fillId="0" borderId="16" xfId="165">
      <alignment vertical="center" wrapText="1"/>
    </xf>
    <xf numFmtId="0" fontId="27" fillId="83" borderId="7" xfId="135" applyAlignment="1"/>
    <xf numFmtId="0" fontId="2" fillId="79" borderId="13" xfId="156" applyFill="1"/>
    <xf numFmtId="0" fontId="0" fillId="0" borderId="0" xfId="0" applyProtection="1">
      <protection locked="0"/>
    </xf>
    <xf numFmtId="0" fontId="48" fillId="80" borderId="13" xfId="142" applyAlignment="1" applyProtection="1"/>
    <xf numFmtId="0" fontId="23" fillId="68" borderId="23" xfId="154"/>
    <xf numFmtId="0" fontId="2" fillId="0" borderId="0" xfId="0" applyFont="1" applyAlignment="1">
      <alignment wrapText="1"/>
    </xf>
    <xf numFmtId="0" fontId="47" fillId="0" borderId="0" xfId="0" applyFont="1"/>
    <xf numFmtId="0" fontId="2" fillId="0" borderId="15" xfId="162"/>
    <xf numFmtId="0" fontId="38" fillId="74" borderId="25" xfId="137"/>
    <xf numFmtId="0" fontId="0" fillId="0" borderId="0" xfId="0" applyAlignment="1">
      <alignment horizontal="left"/>
    </xf>
    <xf numFmtId="0" fontId="4" fillId="84" borderId="14" xfId="155" applyFill="1">
      <alignment vertical="center" wrapText="1"/>
    </xf>
    <xf numFmtId="0" fontId="4" fillId="0" borderId="14" xfId="155" applyFont="1">
      <alignment vertical="center" wrapText="1"/>
    </xf>
    <xf numFmtId="0" fontId="49" fillId="65" borderId="24" xfId="161" applyFont="1"/>
    <xf numFmtId="0" fontId="4" fillId="0" borderId="16" xfId="165" applyFont="1">
      <alignment vertical="center" wrapText="1"/>
    </xf>
    <xf numFmtId="0" fontId="4" fillId="0" borderId="16" xfId="165" applyFont="1" applyAlignment="1">
      <alignment vertical="center"/>
    </xf>
    <xf numFmtId="0" fontId="2" fillId="80" borderId="13" xfId="142" applyFont="1" applyAlignment="1">
      <protection locked="0"/>
    </xf>
    <xf numFmtId="0" fontId="2" fillId="0" borderId="10" xfId="147" applyFont="1"/>
    <xf numFmtId="0" fontId="2" fillId="0" borderId="0" xfId="149" applyFont="1">
      <alignment horizontal="right"/>
    </xf>
    <xf numFmtId="1" fontId="4" fillId="0" borderId="14" xfId="155" applyNumberFormat="1" applyFont="1">
      <alignment vertical="center" wrapText="1"/>
    </xf>
    <xf numFmtId="0" fontId="2" fillId="64" borderId="13" xfId="140" applyFont="1" applyAlignment="1">
      <protection locked="0"/>
    </xf>
    <xf numFmtId="0" fontId="2" fillId="78" borderId="8" xfId="139" applyFont="1"/>
    <xf numFmtId="0" fontId="2" fillId="77" borderId="8" xfId="141" applyFont="1"/>
    <xf numFmtId="0" fontId="2" fillId="75" borderId="8" xfId="145" applyFont="1"/>
    <xf numFmtId="0" fontId="2" fillId="67" borderId="8" xfId="148" applyFont="1"/>
    <xf numFmtId="0" fontId="0" fillId="0" borderId="28" xfId="0" applyBorder="1" applyAlignment="1">
      <alignment horizontal="center" vertical="center"/>
    </xf>
    <xf numFmtId="0" fontId="43" fillId="86" borderId="29" xfId="155" applyFont="1" applyFill="1" applyBorder="1">
      <alignment vertical="center" wrapText="1"/>
    </xf>
    <xf numFmtId="0" fontId="5" fillId="86" borderId="29" xfId="142" applyFont="1" applyFill="1" applyBorder="1" applyAlignment="1">
      <protection locked="0"/>
    </xf>
    <xf numFmtId="0" fontId="5" fillId="86" borderId="29" xfId="146" applyFont="1" applyFill="1" applyBorder="1" applyAlignment="1"/>
    <xf numFmtId="0" fontId="50" fillId="86" borderId="30" xfId="161" applyFont="1" applyFill="1" applyBorder="1"/>
    <xf numFmtId="0" fontId="50" fillId="86" borderId="31" xfId="161" applyFont="1" applyFill="1" applyBorder="1"/>
    <xf numFmtId="0" fontId="50" fillId="86" borderId="32" xfId="161" applyFont="1" applyFill="1" applyBorder="1"/>
    <xf numFmtId="0" fontId="5" fillId="86" borderId="29" xfId="139" applyFont="1" applyFill="1" applyBorder="1"/>
    <xf numFmtId="0" fontId="5" fillId="86" borderId="29" xfId="141" applyFont="1" applyFill="1" applyBorder="1"/>
    <xf numFmtId="0" fontId="5" fillId="86" borderId="29" xfId="143" applyFont="1" applyFill="1" applyBorder="1"/>
    <xf numFmtId="0" fontId="5" fillId="86" borderId="29" xfId="145" applyFont="1" applyFill="1" applyBorder="1"/>
    <xf numFmtId="0" fontId="43" fillId="86" borderId="29" xfId="135" applyFont="1" applyFill="1" applyBorder="1" applyAlignment="1"/>
    <xf numFmtId="0" fontId="5" fillId="86" borderId="29" xfId="0" applyFont="1" applyFill="1" applyBorder="1"/>
    <xf numFmtId="0" fontId="5" fillId="86" borderId="29" xfId="142" applyFont="1" applyFill="1" applyBorder="1" applyAlignment="1">
      <alignment vertical="center" wrapText="1"/>
      <protection locked="0"/>
    </xf>
    <xf numFmtId="1" fontId="43" fillId="86" borderId="29" xfId="155" applyNumberFormat="1" applyFont="1" applyFill="1" applyBorder="1">
      <alignment vertical="center" wrapText="1"/>
    </xf>
    <xf numFmtId="0" fontId="23" fillId="0" borderId="0" xfId="154" applyFill="1" applyBorder="1"/>
    <xf numFmtId="0" fontId="43" fillId="86" borderId="37" xfId="158" applyFont="1" applyFill="1" applyBorder="1">
      <alignment vertical="center" wrapText="1"/>
    </xf>
    <xf numFmtId="0" fontId="27" fillId="86" borderId="38" xfId="158" applyFill="1" applyBorder="1">
      <alignment vertical="center" wrapText="1"/>
    </xf>
    <xf numFmtId="0" fontId="2" fillId="0" borderId="0" xfId="117" applyFill="1" applyBorder="1" applyAlignment="1" applyProtection="1"/>
    <xf numFmtId="0" fontId="47" fillId="86" borderId="35" xfId="162" applyFont="1" applyFill="1" applyBorder="1"/>
    <xf numFmtId="0" fontId="2" fillId="86" borderId="36" xfId="162" applyFill="1" applyBorder="1"/>
    <xf numFmtId="0" fontId="48" fillId="0" borderId="0" xfId="142" applyFill="1" applyBorder="1" applyAlignment="1" applyProtection="1"/>
    <xf numFmtId="0" fontId="2" fillId="0" borderId="0" xfId="132" applyFill="1" applyBorder="1" applyAlignment="1" applyProtection="1"/>
    <xf numFmtId="0" fontId="47" fillId="87" borderId="35" xfId="162" applyFont="1" applyFill="1" applyBorder="1"/>
    <xf numFmtId="0" fontId="2" fillId="87" borderId="36" xfId="162" applyFill="1" applyBorder="1"/>
    <xf numFmtId="0" fontId="2" fillId="0" borderId="0" xfId="162" applyBorder="1"/>
    <xf numFmtId="0" fontId="2" fillId="0" borderId="0" xfId="0" applyFont="1" applyProtection="1">
      <protection locked="0"/>
    </xf>
    <xf numFmtId="0" fontId="43" fillId="87" borderId="28" xfId="158" applyFont="1" applyFill="1" applyBorder="1" applyAlignment="1">
      <alignment horizontal="center" vertical="center" wrapText="1"/>
    </xf>
    <xf numFmtId="0" fontId="4" fillId="0" borderId="41" xfId="155" applyBorder="1">
      <alignment vertical="center" wrapText="1"/>
    </xf>
    <xf numFmtId="174" fontId="2" fillId="87" borderId="28" xfId="139" applyNumberFormat="1" applyFill="1" applyBorder="1"/>
    <xf numFmtId="0" fontId="4" fillId="0" borderId="42" xfId="155" applyBorder="1">
      <alignment vertical="center" wrapText="1"/>
    </xf>
    <xf numFmtId="174" fontId="38" fillId="87" borderId="28" xfId="135" applyNumberFormat="1" applyFont="1" applyFill="1" applyBorder="1" applyAlignment="1"/>
    <xf numFmtId="0" fontId="4" fillId="86" borderId="28" xfId="155" applyFill="1" applyBorder="1">
      <alignment vertical="center" wrapText="1"/>
    </xf>
    <xf numFmtId="174" fontId="2" fillId="86" borderId="28" xfId="139" applyNumberFormat="1" applyFill="1" applyBorder="1"/>
    <xf numFmtId="0" fontId="4" fillId="87" borderId="28" xfId="155" applyFill="1" applyBorder="1">
      <alignment vertical="center" wrapText="1"/>
    </xf>
    <xf numFmtId="174" fontId="38" fillId="74" borderId="40" xfId="137" applyNumberFormat="1" applyBorder="1"/>
    <xf numFmtId="174" fontId="38" fillId="86" borderId="28" xfId="135" applyNumberFormat="1" applyFont="1" applyFill="1" applyBorder="1" applyAlignment="1"/>
    <xf numFmtId="174" fontId="43" fillId="87" borderId="28" xfId="135" applyNumberFormat="1" applyFont="1" applyFill="1" applyBorder="1" applyAlignment="1"/>
    <xf numFmtId="0" fontId="0" fillId="0" borderId="0" xfId="0" applyAlignment="1">
      <alignment horizontal="center" vertical="center"/>
    </xf>
    <xf numFmtId="0" fontId="2" fillId="0" borderId="28" xfId="0" applyFont="1" applyBorder="1" applyAlignment="1">
      <alignment horizontal="center" vertical="center" wrapText="1"/>
    </xf>
    <xf numFmtId="0" fontId="2" fillId="0" borderId="28" xfId="0" applyFont="1" applyBorder="1" applyAlignment="1">
      <alignment horizontal="center" vertical="center"/>
    </xf>
    <xf numFmtId="0" fontId="43" fillId="87" borderId="29" xfId="158" applyFont="1" applyFill="1" applyBorder="1">
      <alignment vertical="center" wrapText="1"/>
    </xf>
    <xf numFmtId="0" fontId="4" fillId="86" borderId="29" xfId="155" applyFill="1" applyBorder="1">
      <alignment vertical="center" wrapText="1"/>
    </xf>
    <xf numFmtId="2" fontId="2" fillId="0" borderId="29" xfId="117" applyNumberFormat="1" applyFill="1" applyBorder="1" applyAlignment="1">
      <protection locked="0"/>
    </xf>
    <xf numFmtId="0" fontId="4" fillId="0" borderId="0" xfId="155" applyFill="1" applyBorder="1" applyAlignment="1">
      <alignment vertical="center"/>
    </xf>
    <xf numFmtId="0" fontId="2" fillId="0" borderId="29" xfId="117" applyFill="1" applyBorder="1" applyAlignment="1">
      <protection locked="0"/>
    </xf>
    <xf numFmtId="0" fontId="2" fillId="86" borderId="29" xfId="146" applyFill="1" applyBorder="1" applyAlignment="1"/>
    <xf numFmtId="0" fontId="4" fillId="88" borderId="28" xfId="0" applyFont="1" applyFill="1" applyBorder="1" applyAlignment="1">
      <alignment horizontal="center" vertical="center"/>
    </xf>
    <xf numFmtId="0" fontId="4" fillId="89" borderId="28" xfId="0" applyFont="1" applyFill="1" applyBorder="1" applyAlignment="1">
      <alignment horizontal="center" vertical="center"/>
    </xf>
    <xf numFmtId="0" fontId="4" fillId="90" borderId="28" xfId="0" applyFont="1" applyFill="1" applyBorder="1" applyAlignment="1">
      <alignment horizontal="center" vertical="center"/>
    </xf>
    <xf numFmtId="0" fontId="4" fillId="0" borderId="28" xfId="0" applyFont="1" applyBorder="1" applyAlignment="1">
      <alignment horizontal="center" vertical="center"/>
    </xf>
    <xf numFmtId="0" fontId="4" fillId="0" borderId="0" xfId="0" applyFont="1" applyAlignment="1">
      <alignment horizontal="center" vertical="center"/>
    </xf>
    <xf numFmtId="0" fontId="42" fillId="86" borderId="27" xfId="153" applyFont="1" applyFill="1" applyBorder="1" applyAlignment="1">
      <alignment vertical="center"/>
    </xf>
    <xf numFmtId="0" fontId="42" fillId="86" borderId="34" xfId="153" applyFont="1" applyFill="1" applyBorder="1" applyAlignment="1">
      <alignment vertical="center"/>
    </xf>
    <xf numFmtId="174" fontId="0" fillId="0" borderId="0" xfId="0" applyNumberFormat="1"/>
    <xf numFmtId="0" fontId="43" fillId="86" borderId="29" xfId="141" applyFont="1" applyFill="1" applyBorder="1"/>
    <xf numFmtId="0" fontId="4" fillId="0" borderId="0" xfId="0" applyFont="1" applyProtection="1">
      <protection locked="0"/>
    </xf>
    <xf numFmtId="0" fontId="4" fillId="0" borderId="0" xfId="0" applyFont="1" applyAlignment="1" applyProtection="1">
      <alignment horizontal="center"/>
      <protection locked="0"/>
    </xf>
    <xf numFmtId="0" fontId="0" fillId="64" borderId="0" xfId="0" applyFill="1" applyProtection="1">
      <protection locked="0"/>
    </xf>
    <xf numFmtId="0" fontId="0" fillId="64" borderId="0" xfId="0" applyFill="1"/>
    <xf numFmtId="0" fontId="2" fillId="64" borderId="0" xfId="0" applyFont="1" applyFill="1" applyProtection="1">
      <protection locked="0"/>
    </xf>
    <xf numFmtId="175" fontId="2" fillId="0" borderId="0" xfId="0" applyNumberFormat="1" applyFont="1" applyProtection="1">
      <protection locked="0"/>
    </xf>
    <xf numFmtId="0" fontId="51" fillId="86" borderId="35" xfId="154" applyFont="1" applyFill="1" applyBorder="1" applyAlignment="1"/>
    <xf numFmtId="0" fontId="51" fillId="86" borderId="39" xfId="154" applyFont="1" applyFill="1" applyBorder="1" applyAlignment="1"/>
    <xf numFmtId="0" fontId="51" fillId="86" borderId="36" xfId="154" applyFont="1" applyFill="1" applyBorder="1" applyAlignment="1"/>
    <xf numFmtId="0" fontId="42" fillId="86" borderId="37" xfId="153" applyFont="1" applyFill="1" applyBorder="1" applyAlignment="1">
      <alignment vertical="center"/>
    </xf>
    <xf numFmtId="0" fontId="42" fillId="86" borderId="38" xfId="153" applyFont="1" applyFill="1" applyBorder="1" applyAlignment="1">
      <alignment vertical="center"/>
    </xf>
    <xf numFmtId="0" fontId="4" fillId="0" borderId="45" xfId="0" applyFont="1" applyBorder="1" applyAlignment="1" applyProtection="1">
      <alignment horizontal="center" vertical="center"/>
      <protection locked="0"/>
    </xf>
    <xf numFmtId="2" fontId="0" fillId="0" borderId="44" xfId="0" applyNumberFormat="1" applyBorder="1" applyAlignment="1" applyProtection="1">
      <alignment horizontal="center" vertical="center"/>
      <protection locked="0"/>
    </xf>
    <xf numFmtId="0" fontId="23" fillId="91" borderId="35" xfId="154" applyFill="1" applyBorder="1"/>
    <xf numFmtId="0" fontId="23" fillId="91" borderId="39" xfId="154" applyFill="1" applyBorder="1"/>
    <xf numFmtId="0" fontId="23" fillId="91" borderId="36" xfId="154" applyFill="1" applyBorder="1"/>
    <xf numFmtId="0" fontId="4" fillId="0" borderId="47" xfId="0" applyFont="1" applyBorder="1" applyAlignment="1" applyProtection="1">
      <alignment horizontal="center" vertical="center"/>
      <protection locked="0"/>
    </xf>
    <xf numFmtId="2" fontId="0" fillId="0" borderId="34" xfId="0" applyNumberFormat="1" applyBorder="1" applyAlignment="1" applyProtection="1">
      <alignment horizontal="center" vertical="center"/>
      <protection locked="0"/>
    </xf>
    <xf numFmtId="0" fontId="4" fillId="0" borderId="51" xfId="0" applyFont="1" applyBorder="1" applyAlignment="1" applyProtection="1">
      <alignment vertical="center"/>
      <protection locked="0"/>
    </xf>
    <xf numFmtId="0" fontId="0" fillId="0" borderId="0" xfId="0" applyBorder="1" applyProtection="1">
      <protection locked="0"/>
    </xf>
    <xf numFmtId="0" fontId="4" fillId="0" borderId="53" xfId="0" applyFont="1" applyBorder="1" applyAlignment="1" applyProtection="1">
      <alignment horizontal="left" vertical="center" indent="1"/>
      <protection locked="0"/>
    </xf>
    <xf numFmtId="0" fontId="4" fillId="0" borderId="54" xfId="0" applyFont="1" applyBorder="1" applyAlignment="1" applyProtection="1">
      <alignment horizontal="left" vertical="center" indent="1"/>
      <protection locked="0"/>
    </xf>
    <xf numFmtId="0" fontId="4" fillId="0" borderId="55" xfId="0" applyFont="1" applyBorder="1" applyAlignment="1" applyProtection="1">
      <alignment horizontal="left" vertical="center" indent="1"/>
      <protection locked="0"/>
    </xf>
    <xf numFmtId="0" fontId="4" fillId="0" borderId="64" xfId="0" applyFont="1" applyBorder="1" applyAlignment="1" applyProtection="1">
      <alignment horizontal="center" vertical="center"/>
      <protection locked="0"/>
    </xf>
    <xf numFmtId="0" fontId="4" fillId="0" borderId="65" xfId="0" applyFont="1" applyBorder="1" applyAlignment="1" applyProtection="1">
      <alignment horizontal="center" vertical="center"/>
      <protection locked="0"/>
    </xf>
    <xf numFmtId="2" fontId="0" fillId="0" borderId="50" xfId="0" applyNumberFormat="1" applyBorder="1" applyAlignment="1" applyProtection="1">
      <alignment horizontal="center" vertical="center"/>
      <protection locked="0"/>
    </xf>
    <xf numFmtId="0" fontId="4" fillId="0" borderId="60" xfId="0" applyFont="1" applyBorder="1" applyProtection="1">
      <protection locked="0"/>
    </xf>
    <xf numFmtId="0" fontId="4" fillId="0" borderId="52" xfId="0" applyFont="1" applyBorder="1" applyAlignment="1" applyProtection="1">
      <alignment horizontal="center"/>
      <protection locked="0"/>
    </xf>
    <xf numFmtId="0" fontId="2" fillId="0" borderId="61" xfId="0" applyFont="1" applyBorder="1" applyAlignment="1" applyProtection="1">
      <alignment horizontal="left" indent="1"/>
      <protection locked="0"/>
    </xf>
    <xf numFmtId="0" fontId="2" fillId="0" borderId="50" xfId="0" applyFont="1" applyBorder="1" applyAlignment="1" applyProtection="1">
      <alignment horizontal="center"/>
      <protection locked="0"/>
    </xf>
    <xf numFmtId="0" fontId="2" fillId="0" borderId="63" xfId="0" applyFont="1" applyBorder="1" applyAlignment="1" applyProtection="1">
      <alignment horizontal="left" indent="1"/>
      <protection locked="0"/>
    </xf>
    <xf numFmtId="0" fontId="2" fillId="0" borderId="56" xfId="0" applyFont="1" applyBorder="1" applyAlignment="1" applyProtection="1">
      <alignment horizontal="center"/>
      <protection locked="0"/>
    </xf>
    <xf numFmtId="0" fontId="2" fillId="0" borderId="62" xfId="0" applyFont="1" applyBorder="1" applyAlignment="1" applyProtection="1">
      <alignment horizontal="left" indent="1"/>
      <protection locked="0"/>
    </xf>
    <xf numFmtId="0" fontId="2" fillId="0" borderId="49" xfId="0" applyFont="1" applyBorder="1" applyAlignment="1" applyProtection="1">
      <alignment horizontal="center"/>
      <protection locked="0"/>
    </xf>
    <xf numFmtId="2" fontId="0" fillId="0" borderId="28" xfId="0" applyNumberFormat="1" applyBorder="1" applyAlignment="1" applyProtection="1">
      <alignment horizontal="center" vertical="center"/>
      <protection locked="0"/>
    </xf>
    <xf numFmtId="2" fontId="0" fillId="0" borderId="49" xfId="0" applyNumberFormat="1" applyBorder="1" applyAlignment="1" applyProtection="1">
      <alignment horizontal="center" vertical="center"/>
      <protection locked="0"/>
    </xf>
    <xf numFmtId="2" fontId="0" fillId="0" borderId="36" xfId="0" applyNumberFormat="1" applyBorder="1" applyAlignment="1" applyProtection="1">
      <alignment horizontal="center" vertical="center"/>
      <protection locked="0"/>
    </xf>
    <xf numFmtId="2" fontId="2" fillId="0" borderId="48" xfId="0" applyNumberFormat="1" applyFont="1" applyBorder="1" applyAlignment="1" applyProtection="1">
      <alignment horizontal="center" vertical="center"/>
      <protection locked="0"/>
    </xf>
    <xf numFmtId="2" fontId="0" fillId="0" borderId="46" xfId="0" applyNumberFormat="1" applyBorder="1" applyAlignment="1" applyProtection="1">
      <alignment horizontal="center" vertical="center"/>
      <protection locked="0"/>
    </xf>
    <xf numFmtId="2" fontId="0" fillId="0" borderId="56" xfId="0" applyNumberFormat="1" applyBorder="1" applyAlignment="1" applyProtection="1">
      <alignment horizontal="center" vertical="center"/>
      <protection locked="0"/>
    </xf>
    <xf numFmtId="2" fontId="0" fillId="0" borderId="61" xfId="0" applyNumberFormat="1" applyBorder="1" applyAlignment="1" applyProtection="1">
      <alignment horizontal="center" vertical="center"/>
      <protection locked="0"/>
    </xf>
    <xf numFmtId="2" fontId="0" fillId="0" borderId="62" xfId="0" applyNumberFormat="1" applyBorder="1" applyAlignment="1" applyProtection="1">
      <alignment horizontal="center" vertical="center"/>
      <protection locked="0"/>
    </xf>
    <xf numFmtId="2" fontId="0" fillId="0" borderId="63" xfId="0" applyNumberFormat="1" applyBorder="1" applyAlignment="1" applyProtection="1">
      <alignment horizontal="center" vertical="center"/>
      <protection locked="0"/>
    </xf>
    <xf numFmtId="2" fontId="0" fillId="0" borderId="48" xfId="0" applyNumberFormat="1" applyBorder="1" applyAlignment="1" applyProtection="1">
      <alignment horizontal="center" vertical="center"/>
      <protection locked="0"/>
    </xf>
    <xf numFmtId="2" fontId="0" fillId="0" borderId="49" xfId="0" applyNumberFormat="1" applyBorder="1" applyAlignment="1" applyProtection="1">
      <alignment horizontal="center"/>
      <protection locked="0"/>
    </xf>
    <xf numFmtId="2" fontId="0" fillId="0" borderId="56" xfId="0" applyNumberFormat="1" applyBorder="1" applyAlignment="1" applyProtection="1">
      <alignment horizontal="center"/>
      <protection locked="0"/>
    </xf>
    <xf numFmtId="2" fontId="2" fillId="0" borderId="36" xfId="0" applyNumberFormat="1" applyFont="1" applyBorder="1" applyAlignment="1" applyProtection="1">
      <alignment horizontal="center" vertical="center"/>
      <protection locked="0"/>
    </xf>
    <xf numFmtId="2" fontId="0" fillId="0" borderId="0" xfId="0" applyNumberFormat="1" applyProtection="1">
      <protection locked="0"/>
    </xf>
    <xf numFmtId="0" fontId="2" fillId="0" borderId="28" xfId="0" quotePrefix="1" applyFont="1" applyBorder="1" applyAlignment="1">
      <alignment horizontal="center" vertical="center" wrapText="1"/>
    </xf>
    <xf numFmtId="0" fontId="6" fillId="0" borderId="0" xfId="0" applyFont="1"/>
    <xf numFmtId="0" fontId="42" fillId="86" borderId="27" xfId="153" applyFont="1" applyFill="1" applyBorder="1" applyAlignment="1">
      <alignment vertical="center"/>
    </xf>
    <xf numFmtId="0" fontId="42" fillId="86" borderId="34" xfId="153" applyFont="1" applyFill="1" applyBorder="1" applyAlignment="1">
      <alignment vertical="center"/>
    </xf>
    <xf numFmtId="1" fontId="49" fillId="92" borderId="29" xfId="117" applyNumberFormat="1" applyFont="1" applyFill="1" applyBorder="1" applyAlignment="1">
      <protection locked="0"/>
    </xf>
    <xf numFmtId="0" fontId="4" fillId="93" borderId="28" xfId="0" applyFont="1" applyFill="1" applyBorder="1" applyAlignment="1">
      <alignment horizontal="center" vertical="center"/>
    </xf>
    <xf numFmtId="0" fontId="52" fillId="0" borderId="28" xfId="0" applyFont="1" applyBorder="1" applyAlignment="1">
      <alignment horizontal="center" vertical="center"/>
    </xf>
    <xf numFmtId="0" fontId="4" fillId="88" borderId="44" xfId="0" applyFont="1" applyFill="1" applyBorder="1" applyAlignment="1">
      <alignment horizontal="center" vertical="center"/>
    </xf>
    <xf numFmtId="0" fontId="0" fillId="0" borderId="44" xfId="0" applyBorder="1" applyAlignment="1">
      <alignment horizontal="center" vertical="center"/>
    </xf>
    <xf numFmtId="0" fontId="2" fillId="0" borderId="44" xfId="0" applyFont="1" applyBorder="1" applyAlignment="1">
      <alignment horizontal="center" vertical="center" wrapText="1"/>
    </xf>
    <xf numFmtId="0" fontId="53" fillId="94" borderId="28" xfId="0" applyFont="1" applyFill="1" applyBorder="1" applyAlignment="1">
      <alignment horizontal="center" vertical="center"/>
    </xf>
    <xf numFmtId="0" fontId="0" fillId="86" borderId="37" xfId="0" applyFill="1" applyBorder="1" applyAlignment="1">
      <alignment horizontal="center" vertical="center"/>
    </xf>
    <xf numFmtId="0" fontId="0" fillId="86" borderId="38" xfId="0" applyFill="1" applyBorder="1" applyAlignment="1">
      <alignment horizontal="center" vertical="center"/>
    </xf>
    <xf numFmtId="0" fontId="0" fillId="86" borderId="0" xfId="0" applyFill="1" applyBorder="1" applyAlignment="1">
      <alignment horizontal="center" vertical="center"/>
    </xf>
    <xf numFmtId="0" fontId="0" fillId="86" borderId="67" xfId="0" applyFill="1" applyBorder="1" applyAlignment="1">
      <alignment horizontal="center" vertical="center"/>
    </xf>
    <xf numFmtId="0" fontId="0" fillId="86" borderId="27" xfId="0" applyFill="1" applyBorder="1" applyAlignment="1">
      <alignment horizontal="center" vertical="center"/>
    </xf>
    <xf numFmtId="0" fontId="0" fillId="86" borderId="34" xfId="0" applyFill="1" applyBorder="1" applyAlignment="1">
      <alignment horizontal="center" vertical="center"/>
    </xf>
    <xf numFmtId="0" fontId="49" fillId="86" borderId="43" xfId="0" applyFont="1" applyFill="1" applyBorder="1"/>
    <xf numFmtId="0" fontId="54" fillId="86" borderId="37" xfId="0" applyFont="1" applyFill="1" applyBorder="1" applyAlignment="1">
      <alignment horizontal="center" vertical="center"/>
    </xf>
    <xf numFmtId="0" fontId="54" fillId="86" borderId="66" xfId="0" applyFont="1" applyFill="1" applyBorder="1"/>
    <xf numFmtId="0" fontId="54" fillId="86" borderId="0" xfId="0" applyFont="1" applyFill="1" applyBorder="1" applyAlignment="1">
      <alignment horizontal="center" vertical="center"/>
    </xf>
    <xf numFmtId="0" fontId="49" fillId="86" borderId="66" xfId="0" applyFont="1" applyFill="1" applyBorder="1"/>
    <xf numFmtId="0" fontId="54" fillId="86" borderId="66" xfId="0" applyFont="1" applyFill="1" applyBorder="1" applyAlignment="1">
      <alignment horizontal="left" indent="3"/>
    </xf>
    <xf numFmtId="0" fontId="49" fillId="86" borderId="33" xfId="0" applyFont="1" applyFill="1" applyBorder="1"/>
    <xf numFmtId="0" fontId="54" fillId="86" borderId="27" xfId="0" applyFont="1" applyFill="1" applyBorder="1" applyAlignment="1">
      <alignment horizontal="center" vertical="center"/>
    </xf>
    <xf numFmtId="0" fontId="2" fillId="0" borderId="0" xfId="0" quotePrefix="1" applyFont="1" applyProtection="1">
      <protection locked="0"/>
    </xf>
    <xf numFmtId="0" fontId="4" fillId="95" borderId="28" xfId="0" applyFont="1" applyFill="1" applyBorder="1" applyAlignment="1">
      <alignment horizontal="center" vertical="center"/>
    </xf>
    <xf numFmtId="0" fontId="4" fillId="0" borderId="68" xfId="0" applyFont="1" applyBorder="1" applyAlignment="1" applyProtection="1">
      <alignment horizontal="center" vertical="center"/>
      <protection locked="0"/>
    </xf>
    <xf numFmtId="0" fontId="4" fillId="0" borderId="69" xfId="0" applyFont="1" applyBorder="1" applyAlignment="1" applyProtection="1">
      <alignment horizontal="center" vertical="center"/>
      <protection locked="0"/>
    </xf>
    <xf numFmtId="0" fontId="4" fillId="0" borderId="52" xfId="0" applyFont="1" applyBorder="1" applyAlignment="1" applyProtection="1">
      <alignment horizontal="center" vertical="center"/>
      <protection locked="0"/>
    </xf>
    <xf numFmtId="0" fontId="4" fillId="0" borderId="60" xfId="0" applyFont="1" applyBorder="1" applyAlignment="1" applyProtection="1">
      <alignment horizontal="center" vertical="center"/>
      <protection locked="0"/>
    </xf>
    <xf numFmtId="2" fontId="0" fillId="96" borderId="62" xfId="0" applyNumberFormat="1" applyFill="1" applyBorder="1" applyAlignment="1" applyProtection="1">
      <alignment horizontal="center" vertical="center"/>
      <protection locked="0"/>
    </xf>
    <xf numFmtId="2" fontId="0" fillId="96" borderId="28" xfId="0" applyNumberFormat="1" applyFill="1" applyBorder="1" applyAlignment="1" applyProtection="1">
      <alignment horizontal="center" vertical="center"/>
      <protection locked="0"/>
    </xf>
    <xf numFmtId="2" fontId="0" fillId="96" borderId="49" xfId="0" applyNumberFormat="1" applyFill="1" applyBorder="1" applyAlignment="1" applyProtection="1">
      <alignment horizontal="center" vertical="center"/>
      <protection locked="0"/>
    </xf>
    <xf numFmtId="2" fontId="0" fillId="96" borderId="36" xfId="0" applyNumberFormat="1" applyFill="1" applyBorder="1" applyAlignment="1" applyProtection="1">
      <alignment horizontal="center" vertical="center"/>
      <protection locked="0"/>
    </xf>
    <xf numFmtId="2" fontId="0" fillId="96" borderId="63" xfId="0" applyNumberFormat="1" applyFill="1" applyBorder="1" applyAlignment="1" applyProtection="1">
      <alignment horizontal="center" vertical="center"/>
      <protection locked="0"/>
    </xf>
    <xf numFmtId="2" fontId="0" fillId="96" borderId="46" xfId="0" applyNumberFormat="1" applyFill="1" applyBorder="1" applyAlignment="1" applyProtection="1">
      <alignment horizontal="center" vertical="center"/>
      <protection locked="0"/>
    </xf>
    <xf numFmtId="2" fontId="0" fillId="96" borderId="56" xfId="0" applyNumberFormat="1" applyFill="1" applyBorder="1" applyAlignment="1" applyProtection="1">
      <alignment horizontal="center" vertical="center"/>
      <protection locked="0"/>
    </xf>
    <xf numFmtId="2" fontId="0" fillId="96" borderId="48" xfId="0" applyNumberFormat="1" applyFill="1" applyBorder="1" applyAlignment="1" applyProtection="1">
      <alignment horizontal="center" vertical="center"/>
      <protection locked="0"/>
    </xf>
    <xf numFmtId="0" fontId="4" fillId="62" borderId="28" xfId="0" applyFont="1" applyFill="1" applyBorder="1" applyAlignment="1">
      <alignment horizontal="center" vertical="center"/>
    </xf>
    <xf numFmtId="0" fontId="0" fillId="64" borderId="0" xfId="0" quotePrefix="1" applyFill="1" applyProtection="1">
      <protection locked="0"/>
    </xf>
    <xf numFmtId="0" fontId="4" fillId="86" borderId="70" xfId="155" applyFill="1" applyBorder="1">
      <alignment vertical="center" wrapText="1"/>
    </xf>
    <xf numFmtId="2" fontId="2" fillId="0" borderId="70" xfId="117" applyNumberFormat="1" applyFill="1" applyBorder="1" applyAlignment="1">
      <protection locked="0"/>
    </xf>
    <xf numFmtId="0" fontId="4" fillId="85" borderId="28" xfId="155" applyFill="1" applyBorder="1">
      <alignment vertical="center" wrapText="1"/>
    </xf>
    <xf numFmtId="2" fontId="2" fillId="79" borderId="28" xfId="117" applyNumberFormat="1" applyBorder="1" applyAlignment="1">
      <protection locked="0"/>
    </xf>
    <xf numFmtId="0" fontId="27" fillId="68" borderId="0" xfId="158" applyBorder="1">
      <alignment vertical="center" wrapText="1"/>
    </xf>
    <xf numFmtId="0" fontId="4" fillId="0" borderId="28" xfId="155" applyBorder="1">
      <alignment vertical="center" wrapText="1"/>
    </xf>
    <xf numFmtId="1" fontId="2" fillId="79" borderId="28" xfId="117" applyNumberFormat="1" applyBorder="1" applyAlignment="1">
      <protection locked="0"/>
    </xf>
    <xf numFmtId="0" fontId="43" fillId="87" borderId="71" xfId="158" applyFont="1" applyFill="1" applyBorder="1" applyAlignment="1">
      <alignment horizontal="center" vertical="center" wrapText="1"/>
    </xf>
    <xf numFmtId="0" fontId="4" fillId="87" borderId="71" xfId="155" applyFill="1" applyBorder="1">
      <alignment vertical="center" wrapText="1"/>
    </xf>
    <xf numFmtId="174" fontId="5" fillId="87" borderId="71" xfId="135" applyNumberFormat="1" applyFont="1" applyFill="1" applyBorder="1" applyAlignment="1"/>
    <xf numFmtId="174" fontId="38" fillId="74" borderId="28" xfId="137" applyNumberFormat="1" applyBorder="1"/>
    <xf numFmtId="0" fontId="0" fillId="0" borderId="0" xfId="0" quotePrefix="1"/>
    <xf numFmtId="0" fontId="2" fillId="0" borderId="0" xfId="0" quotePrefix="1" applyFont="1"/>
    <xf numFmtId="0" fontId="0" fillId="0" borderId="44" xfId="0" quotePrefix="1" applyFill="1" applyBorder="1" applyAlignment="1">
      <alignment horizontal="center" vertical="center"/>
    </xf>
    <xf numFmtId="0" fontId="2" fillId="0" borderId="28" xfId="0" quotePrefix="1" applyFont="1" applyFill="1" applyBorder="1" applyAlignment="1">
      <alignment horizontal="center" vertical="center"/>
    </xf>
    <xf numFmtId="0" fontId="2" fillId="0" borderId="28" xfId="0" quotePrefix="1" applyFont="1" applyFill="1" applyBorder="1" applyAlignment="1">
      <alignment horizontal="center" vertical="center" wrapText="1"/>
    </xf>
    <xf numFmtId="0" fontId="2" fillId="0" borderId="0" xfId="0" quotePrefix="1" applyFont="1" applyFill="1" applyAlignment="1">
      <alignment horizontal="center" vertical="center"/>
    </xf>
    <xf numFmtId="1" fontId="2" fillId="0" borderId="28" xfId="0" quotePrefix="1" applyNumberFormat="1" applyFont="1" applyFill="1" applyBorder="1" applyAlignment="1">
      <alignment horizontal="center" vertical="center" wrapText="1"/>
    </xf>
    <xf numFmtId="0" fontId="2" fillId="0" borderId="0" xfId="0" quotePrefix="1" applyFont="1" applyFill="1" applyAlignment="1">
      <alignment horizontal="center" vertical="center" wrapText="1"/>
    </xf>
    <xf numFmtId="0" fontId="0" fillId="0" borderId="0" xfId="0" applyFill="1" applyBorder="1"/>
    <xf numFmtId="0" fontId="42" fillId="0" borderId="0" xfId="153" applyFont="1" applyFill="1" applyBorder="1" applyAlignment="1">
      <alignment vertical="center" wrapText="1"/>
    </xf>
    <xf numFmtId="0" fontId="47" fillId="0" borderId="37" xfId="162" applyFont="1" applyFill="1" applyBorder="1"/>
    <xf numFmtId="0" fontId="2" fillId="0" borderId="37" xfId="162" applyFill="1" applyBorder="1"/>
    <xf numFmtId="0" fontId="47" fillId="0" borderId="0" xfId="162" applyFont="1" applyFill="1" applyBorder="1"/>
    <xf numFmtId="0" fontId="2" fillId="0" borderId="0" xfId="162" applyFill="1" applyBorder="1"/>
    <xf numFmtId="0" fontId="0" fillId="0" borderId="34" xfId="0" applyBorder="1"/>
    <xf numFmtId="0" fontId="0" fillId="0" borderId="36" xfId="0" applyBorder="1"/>
    <xf numFmtId="0" fontId="0" fillId="0" borderId="28" xfId="0" applyBorder="1" applyAlignment="1">
      <alignment horizontal="center"/>
    </xf>
    <xf numFmtId="0" fontId="4" fillId="0" borderId="28" xfId="0" applyFont="1" applyBorder="1" applyAlignment="1">
      <alignment horizontal="center"/>
    </xf>
    <xf numFmtId="0" fontId="42" fillId="86" borderId="0" xfId="153" applyFont="1" applyFill="1" applyBorder="1" applyAlignment="1">
      <alignment horizontal="center" vertical="center" wrapText="1"/>
    </xf>
    <xf numFmtId="0" fontId="5" fillId="87" borderId="35" xfId="162" applyFont="1" applyFill="1" applyBorder="1" applyAlignment="1">
      <alignment horizontal="left"/>
    </xf>
    <xf numFmtId="0" fontId="5" fillId="87" borderId="36" xfId="162" applyFont="1" applyFill="1" applyBorder="1" applyAlignment="1">
      <alignment horizontal="left"/>
    </xf>
    <xf numFmtId="0" fontId="5" fillId="0" borderId="0" xfId="162" applyFont="1" applyFill="1" applyBorder="1"/>
    <xf numFmtId="0" fontId="43" fillId="86" borderId="35" xfId="158" applyFont="1" applyFill="1" applyBorder="1" applyAlignment="1">
      <alignment horizontal="center" vertical="center" wrapText="1"/>
    </xf>
    <xf numFmtId="0" fontId="43" fillId="86" borderId="36" xfId="158" applyFont="1" applyFill="1" applyBorder="1" applyAlignment="1">
      <alignment horizontal="center" vertical="center" wrapText="1"/>
    </xf>
    <xf numFmtId="0" fontId="5" fillId="86" borderId="35" xfId="162" applyFont="1" applyFill="1" applyBorder="1" applyAlignment="1">
      <alignment horizontal="left"/>
    </xf>
    <xf numFmtId="0" fontId="5" fillId="86" borderId="36" xfId="162" applyFont="1" applyFill="1" applyBorder="1" applyAlignment="1">
      <alignment horizontal="left"/>
    </xf>
    <xf numFmtId="0" fontId="5" fillId="86" borderId="35" xfId="162" applyFont="1" applyFill="1" applyBorder="1"/>
    <xf numFmtId="0" fontId="5" fillId="86" borderId="36" xfId="162" applyFont="1" applyFill="1" applyBorder="1"/>
    <xf numFmtId="0" fontId="5" fillId="0" borderId="37" xfId="162" applyFont="1" applyFill="1" applyBorder="1" applyAlignment="1">
      <alignment horizontal="left"/>
    </xf>
    <xf numFmtId="0" fontId="4" fillId="0" borderId="28" xfId="155" applyBorder="1" applyAlignment="1">
      <alignment horizontal="left" vertical="center" wrapText="1"/>
    </xf>
    <xf numFmtId="0" fontId="4" fillId="0" borderId="20" xfId="155" applyBorder="1" applyAlignment="1">
      <alignment horizontal="left" vertical="center" wrapText="1"/>
    </xf>
    <xf numFmtId="0" fontId="4" fillId="0" borderId="21" xfId="155" applyBorder="1" applyAlignment="1">
      <alignment horizontal="left" vertical="center" wrapText="1"/>
    </xf>
    <xf numFmtId="0" fontId="42" fillId="86" borderId="30" xfId="153" applyFont="1" applyFill="1" applyBorder="1" applyAlignment="1">
      <alignment horizontal="center"/>
    </xf>
    <xf numFmtId="0" fontId="42" fillId="86" borderId="31" xfId="153" applyFont="1" applyFill="1" applyBorder="1" applyAlignment="1">
      <alignment horizontal="center"/>
    </xf>
    <xf numFmtId="0" fontId="42" fillId="86" borderId="32" xfId="153" applyFont="1" applyFill="1" applyBorder="1" applyAlignment="1">
      <alignment horizontal="center"/>
    </xf>
    <xf numFmtId="0" fontId="51" fillId="86" borderId="30" xfId="114" applyFont="1" applyFill="1" applyBorder="1" applyAlignment="1">
      <alignment horizontal="left"/>
    </xf>
    <xf numFmtId="0" fontId="51" fillId="86" borderId="31" xfId="114" applyFont="1" applyFill="1" applyBorder="1" applyAlignment="1">
      <alignment horizontal="left"/>
    </xf>
    <xf numFmtId="0" fontId="51" fillId="86" borderId="32" xfId="114" applyFont="1" applyFill="1" applyBorder="1" applyAlignment="1">
      <alignment horizontal="left"/>
    </xf>
    <xf numFmtId="0" fontId="51" fillId="87" borderId="30" xfId="114" applyFont="1" applyFill="1" applyBorder="1" applyAlignment="1">
      <alignment horizontal="center"/>
    </xf>
    <xf numFmtId="0" fontId="51" fillId="87" borderId="31" xfId="114" applyFont="1" applyFill="1" applyBorder="1" applyAlignment="1">
      <alignment horizontal="center"/>
    </xf>
    <xf numFmtId="0" fontId="51" fillId="87" borderId="32" xfId="114" applyFont="1" applyFill="1" applyBorder="1" applyAlignment="1">
      <alignment horizontal="center"/>
    </xf>
    <xf numFmtId="0" fontId="4" fillId="86" borderId="30" xfId="155" applyFill="1" applyBorder="1" applyAlignment="1">
      <alignment horizontal="left" vertical="center" wrapText="1"/>
    </xf>
    <xf numFmtId="0" fontId="4" fillId="86" borderId="31" xfId="155" applyFill="1" applyBorder="1" applyAlignment="1">
      <alignment horizontal="left" vertical="center" wrapText="1"/>
    </xf>
    <xf numFmtId="0" fontId="4" fillId="86" borderId="32" xfId="155" applyFill="1" applyBorder="1" applyAlignment="1">
      <alignment horizontal="left" vertical="center" wrapText="1"/>
    </xf>
    <xf numFmtId="0" fontId="42" fillId="86" borderId="43" xfId="153" applyFont="1" applyFill="1" applyBorder="1" applyAlignment="1">
      <alignment horizontal="left" vertical="center"/>
    </xf>
    <xf numFmtId="0" fontId="42" fillId="86" borderId="33" xfId="153" applyFont="1" applyFill="1" applyBorder="1" applyAlignment="1">
      <alignment horizontal="left" vertical="center"/>
    </xf>
    <xf numFmtId="0" fontId="4" fillId="0" borderId="58" xfId="0" applyFont="1" applyBorder="1" applyAlignment="1" applyProtection="1">
      <alignment horizontal="center" vertical="center"/>
      <protection locked="0"/>
    </xf>
    <xf numFmtId="0" fontId="4" fillId="0" borderId="59" xfId="0" applyFont="1" applyBorder="1" applyAlignment="1" applyProtection="1">
      <alignment horizontal="center" vertical="center"/>
      <protection locked="0"/>
    </xf>
    <xf numFmtId="0" fontId="4" fillId="0" borderId="57" xfId="0" applyFont="1" applyBorder="1" applyAlignment="1" applyProtection="1">
      <alignment horizontal="center" vertical="center"/>
      <protection locked="0"/>
    </xf>
    <xf numFmtId="0" fontId="0" fillId="0" borderId="26" xfId="0" applyBorder="1" applyAlignment="1">
      <alignment horizontal="left"/>
    </xf>
    <xf numFmtId="0" fontId="21" fillId="68" borderId="22" xfId="153" applyAlignment="1">
      <alignment horizontal="left"/>
    </xf>
    <xf numFmtId="0" fontId="42" fillId="86" borderId="37" xfId="153" applyFont="1" applyFill="1" applyBorder="1" applyAlignment="1">
      <alignment horizontal="left" vertical="center"/>
    </xf>
    <xf numFmtId="0" fontId="42" fillId="86" borderId="27" xfId="153" applyFont="1" applyFill="1" applyBorder="1" applyAlignment="1">
      <alignment horizontal="left" vertical="center"/>
    </xf>
    <xf numFmtId="0" fontId="4" fillId="0" borderId="17" xfId="165" applyFont="1" applyBorder="1" applyAlignment="1">
      <alignment horizontal="center" vertical="center" wrapText="1"/>
    </xf>
    <xf numFmtId="0" fontId="4" fillId="0" borderId="18" xfId="165" applyFont="1" applyBorder="1" applyAlignment="1">
      <alignment horizontal="center" vertical="center" wrapText="1"/>
    </xf>
    <xf numFmtId="0" fontId="4" fillId="0" borderId="19" xfId="165" applyFont="1" applyBorder="1" applyAlignment="1">
      <alignment horizontal="center" vertical="center" wrapText="1"/>
    </xf>
    <xf numFmtId="0" fontId="4" fillId="0" borderId="17" xfId="165" applyBorder="1" applyAlignment="1">
      <alignment horizontal="center" vertical="center" wrapText="1"/>
    </xf>
    <xf numFmtId="0" fontId="4" fillId="0" borderId="18" xfId="165" applyBorder="1" applyAlignment="1">
      <alignment horizontal="center" vertical="center" wrapText="1"/>
    </xf>
    <xf numFmtId="0" fontId="4" fillId="0" borderId="19" xfId="165" applyBorder="1" applyAlignment="1">
      <alignment horizontal="center" vertical="center" wrapText="1"/>
    </xf>
  </cellXfs>
  <cellStyles count="167">
    <cellStyle name="20% - Accent1" xfId="1" builtinId="30" hidden="1" customBuiltin="1"/>
    <cellStyle name="20% - Accent1" xfId="91" builtinId="30" hidden="1"/>
    <cellStyle name="20% - Accent2" xfId="2" builtinId="34" hidden="1" customBuiltin="1"/>
    <cellStyle name="20% - Accent2" xfId="92" builtinId="34" hidden="1"/>
    <cellStyle name="20% - Accent3" xfId="3" builtinId="38" hidden="1" customBuiltin="1"/>
    <cellStyle name="20% - Accent3" xfId="93" builtinId="38" hidden="1"/>
    <cellStyle name="20% - Accent4" xfId="4" builtinId="42" hidden="1" customBuiltin="1"/>
    <cellStyle name="20% - Accent4" xfId="94" builtinId="42" hidden="1"/>
    <cellStyle name="20% - Accent5" xfId="5" builtinId="46" hidden="1" customBuiltin="1"/>
    <cellStyle name="20% - Accent5" xfId="95" builtinId="46" hidden="1"/>
    <cellStyle name="20% - Accent6" xfId="6" builtinId="50" hidden="1" customBuiltin="1"/>
    <cellStyle name="20% - Accent6" xfId="96" builtinId="50" hidden="1"/>
    <cellStyle name="40% - Accent1" xfId="7" builtinId="31" hidden="1" customBuiltin="1"/>
    <cellStyle name="40% - Accent1" xfId="84" builtinId="31" hidden="1"/>
    <cellStyle name="40% - Accent2" xfId="8" builtinId="35" hidden="1" customBuiltin="1"/>
    <cellStyle name="40% - Accent2" xfId="85" builtinId="35" hidden="1"/>
    <cellStyle name="40% - Accent3" xfId="9" builtinId="39" hidden="1" customBuiltin="1"/>
    <cellStyle name="40% - Accent3" xfId="86" builtinId="39" hidden="1"/>
    <cellStyle name="40% - Accent4" xfId="10" builtinId="43" hidden="1" customBuiltin="1"/>
    <cellStyle name="40% - Accent4" xfId="87" builtinId="43" hidden="1"/>
    <cellStyle name="40% - Accent5" xfId="11" builtinId="47" hidden="1" customBuiltin="1"/>
    <cellStyle name="40% - Accent5" xfId="88" builtinId="47" hidden="1"/>
    <cellStyle name="40% - Accent6" xfId="12" builtinId="51" hidden="1" customBuiltin="1"/>
    <cellStyle name="40% - Accent6" xfId="89" builtinId="51" hidden="1"/>
    <cellStyle name="60% - Accent1" xfId="13" builtinId="32" hidden="1" customBuiltin="1"/>
    <cellStyle name="60% - Accent1" xfId="77" builtinId="32" hidden="1"/>
    <cellStyle name="60% - Accent2" xfId="14" builtinId="36" hidden="1" customBuiltin="1"/>
    <cellStyle name="60% - Accent2" xfId="78" builtinId="36" hidden="1"/>
    <cellStyle name="60% - Accent3" xfId="15" builtinId="40" hidden="1" customBuiltin="1"/>
    <cellStyle name="60% - Accent3" xfId="79" builtinId="40" hidden="1"/>
    <cellStyle name="60% - Accent4" xfId="16" builtinId="44" hidden="1" customBuiltin="1"/>
    <cellStyle name="60% - Accent4" xfId="80" builtinId="44" hidden="1"/>
    <cellStyle name="60% - Accent5" xfId="17" builtinId="48" hidden="1" customBuiltin="1"/>
    <cellStyle name="60% - Accent5" xfId="81" builtinId="48" hidden="1"/>
    <cellStyle name="60% - Accent6" xfId="18" builtinId="52" hidden="1" customBuiltin="1"/>
    <cellStyle name="60% - Accent6" xfId="82" builtinId="52" hidden="1"/>
    <cellStyle name="Accent07" xfId="136" xr:uid="{00000000-0005-0000-0000-000024000000}"/>
    <cellStyle name="Accent1" xfId="19" builtinId="29" hidden="1" customBuiltin="1"/>
    <cellStyle name="Accent1" xfId="66" builtinId="29" hidden="1"/>
    <cellStyle name="Accent1" xfId="121" builtinId="29" customBuiltin="1"/>
    <cellStyle name="Accent12" xfId="137" xr:uid="{00000000-0005-0000-0000-000025000000}"/>
    <cellStyle name="Accent2" xfId="20" builtinId="33" hidden="1" customBuiltin="1"/>
    <cellStyle name="Accent2" xfId="65" builtinId="33" hidden="1"/>
    <cellStyle name="Accent3" xfId="21" builtinId="37" hidden="1" customBuiltin="1"/>
    <cellStyle name="Accent3" xfId="72" builtinId="37" hidden="1"/>
    <cellStyle name="Accent3" xfId="128" builtinId="37" customBuiltin="1"/>
    <cellStyle name="Accent4" xfId="22" builtinId="41" hidden="1" customBuiltin="1"/>
    <cellStyle name="Accent4" xfId="73" builtinId="41" hidden="1"/>
    <cellStyle name="Accent4" xfId="129" builtinId="41" customBuiltin="1"/>
    <cellStyle name="Accent5" xfId="23" builtinId="45" hidden="1" customBuiltin="1"/>
    <cellStyle name="Accent5" xfId="74" builtinId="45" hidden="1"/>
    <cellStyle name="Accent5" xfId="130" builtinId="45" customBuiltin="1"/>
    <cellStyle name="Accent6" xfId="24" builtinId="49" hidden="1" customBuiltin="1"/>
    <cellStyle name="Accent6" xfId="75" builtinId="49" hidden="1"/>
    <cellStyle name="Accent6" xfId="131" builtinId="49" customBuiltin="1"/>
    <cellStyle name="Bad" xfId="25" builtinId="27" hidden="1" customBuiltin="1"/>
    <cellStyle name="Bad" xfId="99" builtinId="27" hidden="1"/>
    <cellStyle name="Bad" xfId="138" builtinId="27" customBuiltin="1"/>
    <cellStyle name="Calc1" xfId="139" xr:uid="{00000000-0005-0000-0000-00003A000000}"/>
    <cellStyle name="Calc2" xfId="141" xr:uid="{00000000-0005-0000-0000-00003B000000}"/>
    <cellStyle name="Calc3" xfId="143" xr:uid="{00000000-0005-0000-0000-00003C000000}"/>
    <cellStyle name="Calc4" xfId="145" xr:uid="{00000000-0005-0000-0000-00003D000000}"/>
    <cellStyle name="Calc5" xfId="148" xr:uid="{00000000-0005-0000-0000-00003E000000}"/>
    <cellStyle name="CalcSum" xfId="135" xr:uid="{00000000-0005-0000-0000-00003F000000}"/>
    <cellStyle name="Calculation" xfId="26" builtinId="22" hidden="1" customBuiltin="1"/>
    <cellStyle name="Calculation" xfId="102" builtinId="22" hidden="1"/>
    <cellStyle name="Calculation" xfId="144" builtinId="22" customBuiltin="1"/>
    <cellStyle name="Check Cell" xfId="27" builtinId="23" hidden="1" customBuiltin="1"/>
    <cellStyle name="Check Cell" xfId="103" builtinId="23" hidden="1"/>
    <cellStyle name="Check Cell" xfId="147" builtinId="23"/>
    <cellStyle name="Comma" xfId="44" builtinId="3" hidden="1"/>
    <cellStyle name="Comma" xfId="63" builtinId="3" hidden="1"/>
    <cellStyle name="Comma" xfId="76" builtinId="3" hidden="1"/>
    <cellStyle name="Comma [0]" xfId="45" builtinId="6" hidden="1"/>
    <cellStyle name="Comma [0]" xfId="83" builtinId="6" hidden="1"/>
    <cellStyle name="Comma 2" xfId="166" xr:uid="{00000000-0005-0000-0000-000040000000}"/>
    <cellStyle name="Comment" xfId="124" xr:uid="{00000000-0005-0000-0000-000041000000}"/>
    <cellStyle name="Currency" xfId="46" builtinId="4" hidden="1"/>
    <cellStyle name="Currency" xfId="90" builtinId="4" hidden="1"/>
    <cellStyle name="Currency" xfId="133" builtinId="4" customBuiltin="1"/>
    <cellStyle name="Currency [0]" xfId="47" builtinId="7" hidden="1"/>
    <cellStyle name="Currency [0]" xfId="97" builtinId="7" hidden="1"/>
    <cellStyle name="Currency [0]" xfId="134" builtinId="7" customBuiltin="1"/>
    <cellStyle name="Dark_H2" xfId="114" xr:uid="{00000000-0005-0000-0000-000042000000}"/>
    <cellStyle name="Dark_H3" xfId="160" xr:uid="{00000000-0005-0000-0000-000043000000}"/>
    <cellStyle name="Explanatory Text" xfId="28" builtinId="53" hidden="1" customBuiltin="1"/>
    <cellStyle name="Explanatory Text" xfId="104" builtinId="53" hidden="1"/>
    <cellStyle name="Followed Hyperlink" xfId="61" builtinId="9" hidden="1"/>
    <cellStyle name="Followed Hyperlink" xfId="62" builtinId="9" hidden="1"/>
    <cellStyle name="Followed Hyperlink" xfId="49" builtinId="9" hidden="1"/>
    <cellStyle name="Followed Hyperlink" xfId="54" builtinId="9" hidden="1"/>
    <cellStyle name="Followed Hyperlink" xfId="29" builtinId="9" hidden="1" customBuiltin="1"/>
    <cellStyle name="Followed Hyperlink" xfId="55" builtinId="9" hidden="1"/>
    <cellStyle name="Followed Hyperlink" xfId="126" builtinId="9" hidden="1"/>
    <cellStyle name="Followed Hyperlink" xfId="127" builtinId="9" hidden="1"/>
    <cellStyle name="Followed Hyperlink" xfId="107" builtinId="9" hidden="1"/>
    <cellStyle name="Followed Hyperlink" xfId="71" builtinId="9" hidden="1"/>
    <cellStyle name="Followed Hyperlink" xfId="70" builtinId="9" hidden="1"/>
    <cellStyle name="Followed Hyperlink" xfId="151" builtinId="9" customBuiltin="1"/>
    <cellStyle name="Good" xfId="30" builtinId="26" hidden="1" customBuiltin="1"/>
    <cellStyle name="Good" xfId="100" builtinId="26" hidden="1"/>
    <cellStyle name="Heading 1" xfId="51" builtinId="16" hidden="1"/>
    <cellStyle name="Heading 1" xfId="58" builtinId="16" hidden="1"/>
    <cellStyle name="Heading 1" xfId="31" builtinId="16" hidden="1" customBuiltin="1"/>
    <cellStyle name="Heading 1" xfId="122" builtinId="16" hidden="1"/>
    <cellStyle name="Heading 1" xfId="111" builtinId="16" hidden="1"/>
    <cellStyle name="Heading 1" xfId="67" builtinId="16" hidden="1"/>
    <cellStyle name="Heading 1" xfId="153" builtinId="16" customBuiltin="1"/>
    <cellStyle name="Heading 2" xfId="68" builtinId="17" hidden="1"/>
    <cellStyle name="Heading 2" xfId="52" builtinId="17" hidden="1"/>
    <cellStyle name="Heading 2" xfId="32" builtinId="17" hidden="1" customBuiltin="1"/>
    <cellStyle name="Heading 2" xfId="123" builtinId="17" hidden="1"/>
    <cellStyle name="Heading 2" xfId="59" builtinId="17" hidden="1"/>
    <cellStyle name="Heading 2" xfId="112" builtinId="17" hidden="1"/>
    <cellStyle name="Heading 2" xfId="154" builtinId="17" customBuiltin="1"/>
    <cellStyle name="Heading 3" xfId="69" builtinId="18" hidden="1"/>
    <cellStyle name="Heading 3" xfId="53" builtinId="18" hidden="1"/>
    <cellStyle name="Heading 3" xfId="33" builtinId="18" hidden="1" customBuiltin="1"/>
    <cellStyle name="Heading 3" xfId="125" builtinId="18" hidden="1"/>
    <cellStyle name="Heading 3" xfId="60" builtinId="18" hidden="1"/>
    <cellStyle name="Heading 3" xfId="113" builtinId="18" hidden="1"/>
    <cellStyle name="Heading 3" xfId="157" builtinId="18" customBuiltin="1"/>
    <cellStyle name="Heading 4" xfId="34" builtinId="19" hidden="1" customBuiltin="1"/>
    <cellStyle name="Heading 4" xfId="115" builtinId="19" hidden="1"/>
    <cellStyle name="Heading 4" xfId="159" builtinId="19" customBuiltin="1"/>
    <cellStyle name="Hyperlink" xfId="57" builtinId="8" hidden="1"/>
    <cellStyle name="Hyperlink" xfId="35" builtinId="8" hidden="1" customBuiltin="1"/>
    <cellStyle name="Hyperlink" xfId="119" builtinId="8" hidden="1"/>
    <cellStyle name="Hyperlink" xfId="50" builtinId="8" hidden="1"/>
    <cellStyle name="Hyperlink" xfId="64" builtinId="8" hidden="1"/>
    <cellStyle name="Hyperlink" xfId="56" builtinId="8" hidden="1"/>
    <cellStyle name="Hyperlink" xfId="120" builtinId="8" customBuiltin="1"/>
    <cellStyle name="Input" xfId="36" builtinId="20" hidden="1" customBuiltin="1"/>
    <cellStyle name="Input" xfId="105" builtinId="20" hidden="1"/>
    <cellStyle name="Input" xfId="117" xr:uid="{00000000-0005-0000-0000-00005C000000}"/>
    <cellStyle name="InputCalc" xfId="142" xr:uid="{00000000-0005-0000-0000-00005D000000}"/>
    <cellStyle name="InputFixed" xfId="146" xr:uid="{00000000-0005-0000-0000-00005E000000}"/>
    <cellStyle name="InputList" xfId="132" xr:uid="{00000000-0005-0000-0000-00005F000000}"/>
    <cellStyle name="InputWhite" xfId="140" xr:uid="{00000000-0005-0000-0000-000060000000}"/>
    <cellStyle name="Light_H3" xfId="161" xr:uid="{00000000-0005-0000-0000-00006A000000}"/>
    <cellStyle name="Linked Cell" xfId="37" builtinId="24" hidden="1" customBuiltin="1"/>
    <cellStyle name="Linked Cell" xfId="106" builtinId="24" hidden="1"/>
    <cellStyle name="Linked Cell" xfId="150" builtinId="24" customBuiltin="1"/>
    <cellStyle name="N_Table0_Header" xfId="165" xr:uid="{00000000-0005-0000-0000-000072000000}"/>
    <cellStyle name="Neutral" xfId="38" builtinId="28" hidden="1" customBuiltin="1"/>
    <cellStyle name="Neutral" xfId="101" builtinId="28" hidden="1"/>
    <cellStyle name="Normal" xfId="0" builtinId="0"/>
    <cellStyle name="Note" xfId="39" builtinId="10" hidden="1" customBuiltin="1"/>
    <cellStyle name="Note" xfId="108" builtinId="10" hidden="1"/>
    <cellStyle name="Output" xfId="40" builtinId="21" hidden="1" customBuiltin="1"/>
    <cellStyle name="Output" xfId="109" builtinId="21" hidden="1"/>
    <cellStyle name="Percent" xfId="48" builtinId="5" hidden="1"/>
    <cellStyle name="Percent" xfId="98" builtinId="5" hidden="1"/>
    <cellStyle name="RangeName" xfId="149" xr:uid="{00000000-0005-0000-0000-000093000000}"/>
    <cellStyle name="Table0_Cell" xfId="156" xr:uid="{00000000-0005-0000-0000-000097000000}"/>
    <cellStyle name="Table0_Header" xfId="155" xr:uid="{00000000-0005-0000-0000-000098000000}"/>
    <cellStyle name="Table1_Cell" xfId="162" xr:uid="{00000000-0005-0000-0000-000099000000}"/>
    <cellStyle name="Table1_Header" xfId="158" xr:uid="{00000000-0005-0000-0000-00009A000000}"/>
    <cellStyle name="Title" xfId="41" builtinId="15" hidden="1" customBuiltin="1"/>
    <cellStyle name="Title" xfId="116" builtinId="15" hidden="1"/>
    <cellStyle name="Title" xfId="163" builtinId="15" customBuiltin="1"/>
    <cellStyle name="Total" xfId="42" builtinId="25" hidden="1" customBuiltin="1"/>
    <cellStyle name="Total" xfId="118" builtinId="25" hidden="1"/>
    <cellStyle name="Total" xfId="164" builtinId="25" customBuiltin="1"/>
    <cellStyle name="Warning Text" xfId="43" builtinId="11" hidden="1" customBuiltin="1"/>
    <cellStyle name="Warning Text" xfId="110" builtinId="11" hidden="1"/>
    <cellStyle name="Warning Text" xfId="152" builtinId="11" customBuiltin="1"/>
  </cellStyles>
  <dxfs count="23">
    <dxf>
      <font>
        <color theme="5" tint="-0.24994659260841701"/>
      </font>
      <fill>
        <patternFill>
          <bgColor theme="0"/>
        </patternFill>
      </fill>
    </dxf>
    <dxf>
      <font>
        <color rgb="FFFF0000"/>
      </font>
      <fill>
        <patternFill>
          <bgColor theme="0"/>
        </patternFill>
      </fill>
    </dxf>
    <dxf>
      <fill>
        <patternFill>
          <bgColor theme="7" tint="0.79998168889431442"/>
        </patternFill>
      </fill>
    </dxf>
    <dxf>
      <fill>
        <patternFill>
          <bgColor theme="5" tint="0.79998168889431442"/>
        </patternFill>
      </fill>
    </dxf>
    <dxf>
      <fill>
        <patternFill>
          <bgColor theme="4" tint="0.59996337778862885"/>
        </patternFill>
      </fill>
    </dxf>
    <dxf>
      <fill>
        <patternFill>
          <bgColor theme="7" tint="0.59996337778862885"/>
        </patternFill>
      </fill>
    </dxf>
    <dxf>
      <fill>
        <patternFill>
          <bgColor theme="4" tint="0.59996337778862885"/>
        </patternFill>
      </fill>
    </dxf>
    <dxf>
      <fill>
        <patternFill>
          <bgColor theme="7" tint="0.59996337778862885"/>
        </patternFill>
      </fill>
    </dxf>
    <dxf>
      <border>
        <top style="hair">
          <color theme="4"/>
        </top>
        <bottom style="hair">
          <color theme="4"/>
        </bottom>
        <horizontal style="hair">
          <color theme="4"/>
        </horizontal>
      </border>
    </dxf>
    <dxf>
      <border>
        <top style="hair">
          <color theme="4"/>
        </top>
        <bottom style="hair">
          <color theme="4"/>
        </bottom>
        <horizontal style="hair">
          <color theme="4"/>
        </horizontal>
      </border>
    </dxf>
    <dxf>
      <font>
        <b/>
        <i val="0"/>
        <color theme="1"/>
      </font>
      <fill>
        <patternFill>
          <bgColor rgb="FF95D600"/>
        </patternFill>
      </fill>
      <border>
        <bottom style="thin">
          <color theme="4"/>
        </bottom>
      </border>
    </dxf>
    <dxf>
      <border>
        <top style="thin">
          <color rgb="FF95D600"/>
        </top>
        <bottom style="thin">
          <color rgb="FF95D600"/>
        </bottom>
        <horizontal style="thin">
          <color rgb="FF95D600"/>
        </horizontal>
      </border>
    </dxf>
    <dxf>
      <fill>
        <patternFill patternType="solid">
          <bgColor rgb="FFF3FFD9"/>
        </patternFill>
      </fill>
      <border>
        <top style="hair">
          <color theme="4"/>
        </top>
        <bottom style="hair">
          <color theme="4"/>
        </bottom>
        <horizontal style="hair">
          <color theme="4"/>
        </horizontal>
      </border>
    </dxf>
    <dxf>
      <border>
        <top style="hair">
          <color theme="4"/>
        </top>
        <bottom style="hair">
          <color theme="4"/>
        </bottom>
        <horizontal style="hair">
          <color theme="4"/>
        </horizontal>
      </border>
    </dxf>
    <dxf>
      <font>
        <b/>
        <i val="0"/>
        <color theme="1"/>
      </font>
      <fill>
        <patternFill>
          <bgColor rgb="FF95D600"/>
        </patternFill>
      </fill>
      <border>
        <bottom style="thin">
          <color theme="4"/>
        </bottom>
      </border>
    </dxf>
    <dxf>
      <border>
        <top style="thin">
          <color rgb="FF95D600"/>
        </top>
        <bottom style="thin">
          <color rgb="FF95D600"/>
        </bottom>
        <horizontal style="thin">
          <color rgb="FF95D600"/>
        </horizontal>
      </border>
    </dxf>
    <dxf>
      <border>
        <top style="hair">
          <color theme="2" tint="-0.24994659260841701"/>
        </top>
        <bottom style="hair">
          <color theme="2" tint="-0.24994659260841701"/>
        </bottom>
        <horizontal style="hair">
          <color theme="2" tint="-0.24994659260841701"/>
        </horizontal>
      </border>
    </dxf>
    <dxf>
      <border>
        <top style="hair">
          <color theme="2" tint="-0.24994659260841701"/>
        </top>
        <bottom style="hair">
          <color theme="2" tint="-0.24994659260841701"/>
        </bottom>
        <horizontal style="hair">
          <color theme="2" tint="-0.24994659260841701"/>
        </horizontal>
      </border>
    </dxf>
    <dxf>
      <font>
        <b/>
        <i val="0"/>
        <color rgb="FFFFFFFF"/>
      </font>
      <fill>
        <patternFill>
          <bgColor theme="1"/>
        </patternFill>
      </fill>
      <border>
        <bottom style="medium">
          <color rgb="FF95D600"/>
        </bottom>
      </border>
    </dxf>
    <dxf>
      <fill>
        <patternFill>
          <bgColor rgb="FFDCDDDE"/>
        </patternFill>
      </fill>
      <border>
        <top style="hair">
          <color theme="2" tint="-0.24994659260841701"/>
        </top>
        <bottom style="hair">
          <color theme="2" tint="-0.24994659260841701"/>
        </bottom>
        <horizontal style="hair">
          <color theme="2" tint="-0.24994659260841701"/>
        </horizontal>
      </border>
    </dxf>
    <dxf>
      <border>
        <top style="hair">
          <color theme="2" tint="-0.24994659260841701"/>
        </top>
        <bottom style="hair">
          <color theme="2" tint="-0.24994659260841701"/>
        </bottom>
        <horizontal style="hair">
          <color theme="2" tint="-0.24994659260841701"/>
        </horizontal>
      </border>
    </dxf>
    <dxf>
      <font>
        <b/>
        <i val="0"/>
        <color rgb="FFFFFFFF"/>
      </font>
      <fill>
        <patternFill>
          <bgColor theme="1"/>
        </patternFill>
      </fill>
      <border>
        <bottom style="medium">
          <color theme="4"/>
        </bottom>
      </border>
    </dxf>
    <dxf>
      <border>
        <top style="thin">
          <color rgb="FFDCDDDE"/>
        </top>
        <bottom style="thin">
          <color rgb="FFDCDDDE"/>
        </bottom>
        <horizontal style="thin">
          <color rgb="FFDCDDDE"/>
        </horizontal>
      </border>
    </dxf>
  </dxfs>
  <tableStyles count="4" defaultTableStyle="TableStyleMedium2" defaultPivotStyle="PivotStyleLight16">
    <tableStyle name="Guidehouse_01" pivot="0" count="4" xr9:uid="{00000000-0011-0000-FFFF-FFFF00000000}">
      <tableStyleElement type="wholeTable" dxfId="22"/>
      <tableStyleElement type="headerRow" dxfId="21"/>
      <tableStyleElement type="firstRowStripe" dxfId="20"/>
      <tableStyleElement type="secondRowStripe" dxfId="19"/>
    </tableStyle>
    <tableStyle name="Guidehouse_02" pivot="0" count="3" xr9:uid="{00000000-0011-0000-FFFF-FFFF01000000}">
      <tableStyleElement type="headerRow" dxfId="18"/>
      <tableStyleElement type="firstRowStripe" dxfId="17"/>
      <tableStyleElement type="secondRowStripe" dxfId="16"/>
    </tableStyle>
    <tableStyle name="Guidehouse_03" pivot="0" count="4" xr9:uid="{00000000-0011-0000-FFFF-FFFF02000000}">
      <tableStyleElement type="wholeTable" dxfId="15"/>
      <tableStyleElement type="headerRow" dxfId="14"/>
      <tableStyleElement type="firstRowStripe" dxfId="13"/>
      <tableStyleElement type="secondRowStripe" dxfId="12"/>
    </tableStyle>
    <tableStyle name="Guidehouse_04" pivot="0" count="4" xr9:uid="{00000000-0011-0000-FFFF-FFFF03000000}">
      <tableStyleElement type="wholeTable" dxfId="11"/>
      <tableStyleElement type="headerRow" dxfId="10"/>
      <tableStyleElement type="firstRowStripe" dxfId="9"/>
      <tableStyleElement type="secondRowStripe" dxfId="8"/>
    </tableStyle>
  </tableStyles>
  <colors>
    <mruColors>
      <color rgb="FFFAE8D4"/>
      <color rgb="FF7E5F00"/>
      <color rgb="FFFFD966"/>
      <color rgb="FFF3BB82"/>
      <color rgb="FFF8D1AB"/>
      <color rgb="FF8FE0E4"/>
      <color rgb="FF9BEFD3"/>
      <color rgb="FF6AE7BD"/>
      <color rgb="FF159067"/>
      <color rgb="FF0C5F4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a:t>Annual Indicator Values - Project</a:t>
            </a:r>
          </a:p>
        </c:rich>
      </c:tx>
      <c:layout>
        <c:manualLayout>
          <c:xMode val="edge"/>
          <c:yMode val="edge"/>
          <c:x val="0.19714198068438465"/>
          <c:y val="4.698322703618963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9.6081757896205003E-2"/>
          <c:y val="0.12075375969048559"/>
          <c:w val="0.86274090738657672"/>
          <c:h val="0.63006038639847572"/>
        </c:manualLayout>
      </c:layout>
      <c:barChart>
        <c:barDir val="col"/>
        <c:grouping val="stacked"/>
        <c:varyColors val="0"/>
        <c:ser>
          <c:idx val="4"/>
          <c:order val="0"/>
          <c:tx>
            <c:strRef>
              <c:f>calc_output!$E$85</c:f>
              <c:strCache>
                <c:ptCount val="1"/>
                <c:pt idx="0">
                  <c:v>Gen. Cost</c:v>
                </c:pt>
              </c:strCache>
            </c:strRef>
          </c:tx>
          <c:spPr>
            <a:solidFill>
              <a:schemeClr val="accent5"/>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calc_output!$F$85:$AJ$85</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4-3BBE-49B1-8C4A-D72F82813ED9}"/>
            </c:ext>
          </c:extLst>
        </c:ser>
        <c:ser>
          <c:idx val="5"/>
          <c:order val="1"/>
          <c:tx>
            <c:strRef>
              <c:f>calc_output!$E$86</c:f>
              <c:strCache>
                <c:ptCount val="1"/>
                <c:pt idx="0">
                  <c:v>Sys. Integration</c:v>
                </c:pt>
              </c:strCache>
            </c:strRef>
          </c:tx>
          <c:spPr>
            <a:solidFill>
              <a:schemeClr val="accent6"/>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calc_output!$F$86:$AJ$86</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5-3BBE-49B1-8C4A-D72F82813ED9}"/>
            </c:ext>
          </c:extLst>
        </c:ser>
        <c:ser>
          <c:idx val="6"/>
          <c:order val="2"/>
          <c:tx>
            <c:strRef>
              <c:f>calc_output!$E$87</c:f>
              <c:strCache>
                <c:ptCount val="1"/>
                <c:pt idx="0">
                  <c:v>Cost of Support</c:v>
                </c:pt>
              </c:strCache>
            </c:strRef>
          </c:tx>
          <c:spPr>
            <a:solidFill>
              <a:schemeClr val="accent1">
                <a:lumMod val="60000"/>
              </a:schemeClr>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calc_output!$F$87:$AJ$87</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6-3BBE-49B1-8C4A-D72F82813ED9}"/>
            </c:ext>
          </c:extLst>
        </c:ser>
        <c:ser>
          <c:idx val="7"/>
          <c:order val="3"/>
          <c:tx>
            <c:strRef>
              <c:f>calc_output!$E$88</c:f>
              <c:strCache>
                <c:ptCount val="1"/>
                <c:pt idx="0">
                  <c:v>GHG Emissions</c:v>
                </c:pt>
              </c:strCache>
            </c:strRef>
          </c:tx>
          <c:spPr>
            <a:solidFill>
              <a:schemeClr val="accent2">
                <a:lumMod val="60000"/>
              </a:schemeClr>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calc_output!$F$88:$AJ$88</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7-3BBE-49B1-8C4A-D72F82813ED9}"/>
            </c:ext>
          </c:extLst>
        </c:ser>
        <c:ser>
          <c:idx val="8"/>
          <c:order val="4"/>
          <c:tx>
            <c:strRef>
              <c:f>calc_output!$E$89</c:f>
              <c:strCache>
                <c:ptCount val="1"/>
                <c:pt idx="0">
                  <c:v>SoS</c:v>
                </c:pt>
              </c:strCache>
            </c:strRef>
          </c:tx>
          <c:spPr>
            <a:solidFill>
              <a:schemeClr val="accent3">
                <a:lumMod val="60000"/>
              </a:schemeClr>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calc_output!$F$89:$AJ$89</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10-3BBE-49B1-8C4A-D72F82813ED9}"/>
            </c:ext>
          </c:extLst>
        </c:ser>
        <c:ser>
          <c:idx val="1"/>
          <c:order val="5"/>
          <c:tx>
            <c:strRef>
              <c:f>calc_output!$E$90</c:f>
              <c:strCache>
                <c:ptCount val="1"/>
                <c:pt idx="0">
                  <c:v>A&amp;L Pollution</c:v>
                </c:pt>
              </c:strCache>
            </c:strRef>
          </c:tx>
          <c:spPr>
            <a:solidFill>
              <a:schemeClr val="accent2"/>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calc_output!$F$90:$AJ$90</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2-57B1-4D56-8F14-CA74DF993740}"/>
            </c:ext>
          </c:extLst>
        </c:ser>
        <c:ser>
          <c:idx val="3"/>
          <c:order val="6"/>
          <c:tx>
            <c:strRef>
              <c:f>calc_output!$E$91</c:f>
              <c:strCache>
                <c:ptCount val="1"/>
                <c:pt idx="0">
                  <c:v>Innovation</c:v>
                </c:pt>
              </c:strCache>
            </c:strRef>
          </c:tx>
          <c:spPr>
            <a:solidFill>
              <a:schemeClr val="accent4"/>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calc_output!$F$91:$AJ$91</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3-57B1-4D56-8F14-CA74DF993740}"/>
            </c:ext>
          </c:extLst>
        </c:ser>
        <c:dLbls>
          <c:showLegendKey val="0"/>
          <c:showVal val="0"/>
          <c:showCatName val="0"/>
          <c:showSerName val="0"/>
          <c:showPercent val="0"/>
          <c:showBubbleSize val="0"/>
        </c:dLbls>
        <c:gapWidth val="150"/>
        <c:overlap val="100"/>
        <c:axId val="1462973576"/>
        <c:axId val="1462974232"/>
      </c:barChart>
      <c:catAx>
        <c:axId val="1462973576"/>
        <c:scaling>
          <c:orientation val="minMax"/>
        </c:scaling>
        <c:delete val="0"/>
        <c:axPos val="b"/>
        <c:numFmt formatCode="0"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62974232"/>
        <c:crosses val="autoZero"/>
        <c:auto val="1"/>
        <c:lblAlgn val="ctr"/>
        <c:lblOffset val="100"/>
        <c:tickLblSkip val="5"/>
        <c:noMultiLvlLbl val="1"/>
      </c:catAx>
      <c:valAx>
        <c:axId val="146297423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b="1"/>
                  <a:t>Monetary Value</a:t>
                </a:r>
                <a:r>
                  <a:rPr lang="en-GB" b="1" baseline="0"/>
                  <a:t> </a:t>
                </a:r>
                <a:r>
                  <a:rPr lang="en-GB" b="0"/>
                  <a:t>(M EUR)</a:t>
                </a: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62973576"/>
        <c:crosses val="autoZero"/>
        <c:crossBetween val="between"/>
      </c:valAx>
      <c:spPr>
        <a:noFill/>
        <a:ln>
          <a:noFill/>
        </a:ln>
        <a:effectLst/>
      </c:spPr>
    </c:plotArea>
    <c:legend>
      <c:legendPos val="b"/>
      <c:legendEntry>
        <c:idx val="2"/>
        <c:delete val="1"/>
      </c:legendEntry>
      <c:legendEntry>
        <c:idx val="6"/>
        <c:delete val="1"/>
      </c:legendEntry>
      <c:layout>
        <c:manualLayout>
          <c:xMode val="edge"/>
          <c:yMode val="edge"/>
          <c:x val="0.19685969434383149"/>
          <c:y val="0.8240507331903959"/>
          <c:w val="0.67232565512368769"/>
          <c:h val="0.1423187230434622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sz="1200" b="1" i="0" u="none" strike="noStrike" baseline="0">
                <a:effectLst/>
              </a:rPr>
              <a:t>Annual Indicator Values - </a:t>
            </a:r>
            <a:r>
              <a:rPr lang="en-US"/>
              <a:t>Counterfactual</a:t>
            </a:r>
          </a:p>
        </c:rich>
      </c:tx>
      <c:layout>
        <c:manualLayout>
          <c:xMode val="edge"/>
          <c:yMode val="edge"/>
          <c:x val="0.15013114218086959"/>
          <c:y val="3.762952029846426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9.6081757896205003E-2"/>
          <c:y val="0.12075375969048559"/>
          <c:w val="0.86274090738657672"/>
          <c:h val="0.63006038639847572"/>
        </c:manualLayout>
      </c:layout>
      <c:barChart>
        <c:barDir val="col"/>
        <c:grouping val="stacked"/>
        <c:varyColors val="0"/>
        <c:ser>
          <c:idx val="1"/>
          <c:order val="0"/>
          <c:tx>
            <c:strRef>
              <c:f>calc_output!$E$93</c:f>
              <c:strCache>
                <c:ptCount val="1"/>
                <c:pt idx="0">
                  <c:v>Gen. Cost</c:v>
                </c:pt>
              </c:strCache>
            </c:strRef>
          </c:tx>
          <c:spPr>
            <a:solidFill>
              <a:schemeClr val="accent2"/>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calc_output!$F$93:$AJ$93</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3-D5FA-4EC3-BC80-86A8B0CD2B6E}"/>
            </c:ext>
          </c:extLst>
        </c:ser>
        <c:ser>
          <c:idx val="2"/>
          <c:order val="1"/>
          <c:tx>
            <c:strRef>
              <c:f>calc_output!$E$94</c:f>
              <c:strCache>
                <c:ptCount val="1"/>
                <c:pt idx="0">
                  <c:v>Sys. Integration</c:v>
                </c:pt>
              </c:strCache>
            </c:strRef>
          </c:tx>
          <c:spPr>
            <a:solidFill>
              <a:schemeClr val="accent3"/>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calc_output!$F$94:$AJ$94</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4-D5FA-4EC3-BC80-86A8B0CD2B6E}"/>
            </c:ext>
          </c:extLst>
        </c:ser>
        <c:ser>
          <c:idx val="3"/>
          <c:order val="2"/>
          <c:tx>
            <c:strRef>
              <c:f>calc_output!$E$95</c:f>
              <c:strCache>
                <c:ptCount val="1"/>
                <c:pt idx="0">
                  <c:v>Cost of Support</c:v>
                </c:pt>
              </c:strCache>
            </c:strRef>
          </c:tx>
          <c:spPr>
            <a:solidFill>
              <a:schemeClr val="accent4"/>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calc_output!$F$95:$AJ$95</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5-D5FA-4EC3-BC80-86A8B0CD2B6E}"/>
            </c:ext>
          </c:extLst>
        </c:ser>
        <c:ser>
          <c:idx val="4"/>
          <c:order val="3"/>
          <c:tx>
            <c:strRef>
              <c:f>calc_output!$E$96</c:f>
              <c:strCache>
                <c:ptCount val="1"/>
                <c:pt idx="0">
                  <c:v>GHG Emissions</c:v>
                </c:pt>
              </c:strCache>
            </c:strRef>
          </c:tx>
          <c:spPr>
            <a:solidFill>
              <a:schemeClr val="accent5"/>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calc_output!$F$96:$AJ$96</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6-D5FA-4EC3-BC80-86A8B0CD2B6E}"/>
            </c:ext>
          </c:extLst>
        </c:ser>
        <c:ser>
          <c:idx val="5"/>
          <c:order val="4"/>
          <c:tx>
            <c:strRef>
              <c:f>calc_output!$E$97</c:f>
              <c:strCache>
                <c:ptCount val="1"/>
                <c:pt idx="0">
                  <c:v>SoS</c:v>
                </c:pt>
              </c:strCache>
            </c:strRef>
          </c:tx>
          <c:spPr>
            <a:solidFill>
              <a:schemeClr val="accent6"/>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calc_output!$F$97:$AJ$97</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7-D5FA-4EC3-BC80-86A8B0CD2B6E}"/>
            </c:ext>
          </c:extLst>
        </c:ser>
        <c:ser>
          <c:idx val="6"/>
          <c:order val="5"/>
          <c:tx>
            <c:strRef>
              <c:f>calc_output!$E$98</c:f>
              <c:strCache>
                <c:ptCount val="1"/>
                <c:pt idx="0">
                  <c:v>A&amp;L Pollution</c:v>
                </c:pt>
              </c:strCache>
            </c:strRef>
          </c:tx>
          <c:spPr>
            <a:solidFill>
              <a:schemeClr val="accent1">
                <a:lumMod val="60000"/>
              </a:schemeClr>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calc_output!$F$98:$AJ$98</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8-D5FA-4EC3-BC80-86A8B0CD2B6E}"/>
            </c:ext>
          </c:extLst>
        </c:ser>
        <c:ser>
          <c:idx val="7"/>
          <c:order val="6"/>
          <c:tx>
            <c:strRef>
              <c:f>calc_output!$E$99</c:f>
              <c:strCache>
                <c:ptCount val="1"/>
                <c:pt idx="0">
                  <c:v>Innovation</c:v>
                </c:pt>
              </c:strCache>
            </c:strRef>
          </c:tx>
          <c:spPr>
            <a:solidFill>
              <a:schemeClr val="accent2">
                <a:lumMod val="60000"/>
              </a:schemeClr>
            </a:solidFill>
            <a:ln>
              <a:noFill/>
            </a:ln>
            <a:effectLst/>
          </c:spPr>
          <c:invertIfNegative val="0"/>
          <c:cat>
            <c:numRef>
              <c:f>calc_output!$F$83:$AJ$83</c:f>
              <c:numCache>
                <c:formatCode>0</c:formatCode>
                <c:ptCount val="31"/>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2041</c:v>
                </c:pt>
                <c:pt idx="21">
                  <c:v>2042</c:v>
                </c:pt>
                <c:pt idx="22">
                  <c:v>2043</c:v>
                </c:pt>
                <c:pt idx="23">
                  <c:v>2044</c:v>
                </c:pt>
                <c:pt idx="24">
                  <c:v>2045</c:v>
                </c:pt>
                <c:pt idx="25">
                  <c:v>2046</c:v>
                </c:pt>
                <c:pt idx="26">
                  <c:v>2047</c:v>
                </c:pt>
                <c:pt idx="27">
                  <c:v>2048</c:v>
                </c:pt>
                <c:pt idx="28">
                  <c:v>2049</c:v>
                </c:pt>
                <c:pt idx="29">
                  <c:v>2050</c:v>
                </c:pt>
                <c:pt idx="30">
                  <c:v>2051</c:v>
                </c:pt>
              </c:numCache>
            </c:numRef>
          </c:cat>
          <c:val>
            <c:numRef>
              <c:f>calc_output!$F$99:$AJ$99</c:f>
              <c:numCache>
                <c:formatCode>General</c:formatCode>
                <c:ptCount val="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9-D5FA-4EC3-BC80-86A8B0CD2B6E}"/>
            </c:ext>
          </c:extLst>
        </c:ser>
        <c:dLbls>
          <c:showLegendKey val="0"/>
          <c:showVal val="0"/>
          <c:showCatName val="0"/>
          <c:showSerName val="0"/>
          <c:showPercent val="0"/>
          <c:showBubbleSize val="0"/>
        </c:dLbls>
        <c:gapWidth val="150"/>
        <c:overlap val="100"/>
        <c:axId val="1462973576"/>
        <c:axId val="1462974232"/>
      </c:barChart>
      <c:catAx>
        <c:axId val="1462973576"/>
        <c:scaling>
          <c:orientation val="minMax"/>
        </c:scaling>
        <c:delete val="0"/>
        <c:axPos val="b"/>
        <c:numFmt formatCode="0"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62974232"/>
        <c:crosses val="autoZero"/>
        <c:auto val="1"/>
        <c:lblAlgn val="ctr"/>
        <c:lblOffset val="100"/>
        <c:tickLblSkip val="5"/>
        <c:noMultiLvlLbl val="1"/>
      </c:catAx>
      <c:valAx>
        <c:axId val="146297423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b="1"/>
                  <a:t>Monetary Value</a:t>
                </a:r>
                <a:r>
                  <a:rPr lang="en-GB" b="1" baseline="0"/>
                  <a:t> </a:t>
                </a:r>
                <a:r>
                  <a:rPr lang="en-GB" b="0"/>
                  <a:t>(M EUR)</a:t>
                </a: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62973576"/>
        <c:crosses val="autoZero"/>
        <c:crossBetween val="between"/>
      </c:valAx>
      <c:spPr>
        <a:noFill/>
        <a:ln>
          <a:noFill/>
        </a:ln>
        <a:effectLst/>
      </c:spPr>
    </c:plotArea>
    <c:legend>
      <c:legendPos val="b"/>
      <c:legendEntry>
        <c:idx val="2"/>
        <c:delete val="1"/>
      </c:legendEntry>
      <c:legendEntry>
        <c:idx val="6"/>
        <c:delete val="1"/>
      </c:legendEntry>
      <c:layout>
        <c:manualLayout>
          <c:xMode val="edge"/>
          <c:yMode val="edge"/>
          <c:x val="0.19685969434383149"/>
          <c:y val="0.8240507331903959"/>
          <c:w val="0.68589113910996513"/>
          <c:h val="0.1430187117765537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eur-lex.europa.eu/legal-content/EN/TXT/?uri=CELEX%3A52021SC0429&amp;qid=1564520971474" TargetMode="External"/></Relationships>
</file>

<file path=xl/drawings/drawing1.xml><?xml version="1.0" encoding="utf-8"?>
<xdr:wsDr xmlns:xdr="http://schemas.openxmlformats.org/drawingml/2006/spreadsheetDrawing" xmlns:a="http://schemas.openxmlformats.org/drawingml/2006/main">
  <xdr:oneCellAnchor>
    <xdr:from>
      <xdr:col>1</xdr:col>
      <xdr:colOff>28575</xdr:colOff>
      <xdr:row>5</xdr:row>
      <xdr:rowOff>9525</xdr:rowOff>
    </xdr:from>
    <xdr:ext cx="7048500" cy="2247900"/>
    <xdr:sp macro="" textlink="">
      <xdr:nvSpPr>
        <xdr:cNvPr id="4864" name="TextBox 1">
          <a:extLst>
            <a:ext uri="{FF2B5EF4-FFF2-40B4-BE49-F238E27FC236}">
              <a16:creationId xmlns:a16="http://schemas.microsoft.com/office/drawing/2014/main" id="{00000000-0008-0000-0000-000002000000}"/>
            </a:ext>
          </a:extLst>
        </xdr:cNvPr>
        <xdr:cNvSpPr txBox="1"/>
      </xdr:nvSpPr>
      <xdr:spPr>
        <a:xfrm>
          <a:off x="171450" y="342900"/>
          <a:ext cx="7048500" cy="2247900"/>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900">
              <a:solidFill>
                <a:srgbClr val="4D4D4D"/>
              </a:solidFill>
            </a:rPr>
            <a:t>This tool calculates the socio-economic net present value (NPV) of a CB RES project and compares it to the NPV of the project's counterfactual based on monetized indicator values as input. The tool feeds into the application for the CB RES status.</a:t>
          </a:r>
        </a:p>
        <a:p>
          <a:endParaRPr lang="en-GB" sz="900" b="1">
            <a:solidFill>
              <a:srgbClr val="4D4D4D"/>
            </a:solidFill>
          </a:endParaRPr>
        </a:p>
        <a:p>
          <a:r>
            <a:rPr lang="en-GB" sz="900" b="1">
              <a:solidFill>
                <a:srgbClr val="4D4D4D"/>
              </a:solidFill>
            </a:rPr>
            <a:t>How to use this</a:t>
          </a:r>
          <a:r>
            <a:rPr lang="en-GB" sz="900" b="1" baseline="0">
              <a:solidFill>
                <a:srgbClr val="4D4D4D"/>
              </a:solidFill>
            </a:rPr>
            <a:t> tool:</a:t>
          </a:r>
          <a:endParaRPr lang="en-GB" sz="900" b="1">
            <a:solidFill>
              <a:srgbClr val="4D4D4D"/>
            </a:solidFill>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GB" sz="900" b="0" i="0" u="none" strike="noStrike" kern="0" cap="none" spc="0" normalizeH="0" baseline="0" noProof="0">
              <a:ln>
                <a:noFill/>
              </a:ln>
              <a:solidFill>
                <a:srgbClr val="4D4D4D"/>
              </a:solidFill>
              <a:effectLst/>
              <a:uLnTx/>
              <a:uFillTx/>
              <a:latin typeface="+mn-lt"/>
              <a:ea typeface="+mn-ea"/>
              <a:cs typeface="+mn-cs"/>
            </a:rPr>
            <a:t>1) Use the sheet </a:t>
          </a:r>
          <a:r>
            <a:rPr kumimoji="0" lang="en-GB" sz="900" b="1" i="0" u="none" strike="noStrike" kern="0" cap="none" spc="0" normalizeH="0" baseline="0" noProof="0">
              <a:ln>
                <a:noFill/>
              </a:ln>
              <a:solidFill>
                <a:srgbClr val="4D4D4D"/>
              </a:solidFill>
              <a:effectLst/>
              <a:uLnTx/>
              <a:uFillTx/>
              <a:latin typeface="+mn-lt"/>
              <a:ea typeface="+mn-ea"/>
              <a:cs typeface="+mn-cs"/>
            </a:rPr>
            <a:t>Calculation of CBA input </a:t>
          </a:r>
          <a:r>
            <a:rPr kumimoji="0" lang="en-GB" sz="900" b="0" i="0" u="none" strike="noStrike" kern="0" cap="none" spc="0" normalizeH="0" baseline="0" noProof="0">
              <a:ln>
                <a:noFill/>
              </a:ln>
              <a:solidFill>
                <a:srgbClr val="4D4D4D"/>
              </a:solidFill>
              <a:effectLst/>
              <a:uLnTx/>
              <a:uFillTx/>
              <a:latin typeface="+mn-lt"/>
              <a:ea typeface="+mn-ea"/>
              <a:cs typeface="+mn-cs"/>
            </a:rPr>
            <a:t>to explain how the input values have been calculated. The applicable methodological guidance is set out in </a:t>
          </a:r>
          <a:r>
            <a:rPr kumimoji="0" lang="en-GB" sz="900" b="0" i="0" u="sng" strike="noStrike" kern="0" cap="none" spc="0" normalizeH="0" baseline="0" noProof="0">
              <a:ln>
                <a:noFill/>
              </a:ln>
              <a:solidFill>
                <a:srgbClr val="002060"/>
              </a:solidFill>
              <a:effectLst/>
              <a:uLnTx/>
              <a:uFillTx/>
              <a:latin typeface="+mn-lt"/>
              <a:ea typeface="+mn-ea"/>
              <a:cs typeface="+mn-cs"/>
            </a:rPr>
            <a:t>the Commission Staff Working Document of 21.12.21 SWD(2021) 429.</a:t>
          </a:r>
        </a:p>
        <a:p>
          <a:r>
            <a:rPr lang="en-GB" sz="900">
              <a:solidFill>
                <a:srgbClr val="4D4D4D"/>
              </a:solidFill>
            </a:rPr>
            <a:t>2) If properly filled in, the sheet </a:t>
          </a:r>
          <a:r>
            <a:rPr lang="en-GB" sz="900" b="1" i="0" baseline="0">
              <a:solidFill>
                <a:schemeClr val="tx1"/>
              </a:solidFill>
              <a:effectLst/>
              <a:latin typeface="+mn-lt"/>
              <a:ea typeface="+mn-ea"/>
              <a:cs typeface="+mn-cs"/>
            </a:rPr>
            <a:t>Calculation of CBA input directly feeds in sheet </a:t>
          </a:r>
          <a:r>
            <a:rPr lang="en-GB" sz="900" b="1">
              <a:solidFill>
                <a:schemeClr val="tx1"/>
              </a:solidFill>
              <a:effectLst/>
              <a:latin typeface="+mn-lt"/>
              <a:ea typeface="+mn-ea"/>
              <a:cs typeface="+mn-cs"/>
            </a:rPr>
            <a:t>In_Data</a:t>
          </a:r>
          <a:r>
            <a:rPr lang="en-GB" sz="900">
              <a:solidFill>
                <a:schemeClr val="tx1"/>
              </a:solidFill>
              <a:effectLst/>
              <a:latin typeface="+mn-lt"/>
              <a:ea typeface="+mn-ea"/>
              <a:cs typeface="+mn-cs"/>
            </a:rPr>
            <a:t>. </a:t>
          </a:r>
        </a:p>
        <a:p>
          <a:r>
            <a:rPr lang="en-GB" sz="900">
              <a:solidFill>
                <a:schemeClr val="tx1"/>
              </a:solidFill>
              <a:effectLst/>
              <a:latin typeface="+mn-lt"/>
              <a:ea typeface="+mn-ea"/>
              <a:cs typeface="+mn-cs"/>
            </a:rPr>
            <a:t>3)</a:t>
          </a:r>
          <a:r>
            <a:rPr lang="en-GB" sz="900" baseline="0">
              <a:solidFill>
                <a:schemeClr val="tx1"/>
              </a:solidFill>
              <a:effectLst/>
              <a:latin typeface="+mn-lt"/>
              <a:ea typeface="+mn-ea"/>
              <a:cs typeface="+mn-cs"/>
            </a:rPr>
            <a:t> Fill in sheet </a:t>
          </a:r>
          <a:r>
            <a:rPr lang="en-GB" sz="900" b="1">
              <a:solidFill>
                <a:schemeClr val="tx1"/>
              </a:solidFill>
              <a:effectLst/>
              <a:latin typeface="+mn-lt"/>
              <a:ea typeface="+mn-ea"/>
              <a:cs typeface="+mn-cs"/>
            </a:rPr>
            <a:t>In_General</a:t>
          </a:r>
          <a:r>
            <a:rPr lang="en-GB" sz="900" baseline="0">
              <a:solidFill>
                <a:schemeClr val="tx1"/>
              </a:solidFill>
              <a:effectLst/>
              <a:latin typeface="+mn-lt"/>
              <a:ea typeface="+mn-ea"/>
              <a:cs typeface="+mn-cs"/>
            </a:rPr>
            <a:t> by indicating base years, commissioning years and lifetime of the project and its counterfactual.</a:t>
          </a:r>
        </a:p>
        <a:p>
          <a:r>
            <a:rPr lang="en-GB" sz="900" baseline="0">
              <a:solidFill>
                <a:schemeClr val="tx1"/>
              </a:solidFill>
              <a:effectLst/>
              <a:latin typeface="+mn-lt"/>
              <a:ea typeface="+mn-ea"/>
              <a:cs typeface="+mn-cs"/>
            </a:rPr>
            <a:t>4) </a:t>
          </a:r>
          <a:r>
            <a:rPr lang="en-GB" sz="900">
              <a:solidFill>
                <a:schemeClr val="tx1"/>
              </a:solidFill>
              <a:effectLst/>
              <a:latin typeface="+mn-lt"/>
              <a:ea typeface="+mn-ea"/>
              <a:cs typeface="+mn-cs"/>
            </a:rPr>
            <a:t>Check In_Data</a:t>
          </a:r>
          <a:r>
            <a:rPr lang="en-GB" sz="900" baseline="0">
              <a:solidFill>
                <a:schemeClr val="tx1"/>
              </a:solidFill>
              <a:effectLst/>
              <a:latin typeface="+mn-lt"/>
              <a:ea typeface="+mn-ea"/>
              <a:cs typeface="+mn-cs"/>
            </a:rPr>
            <a:t> if all the value are displayed correctly.</a:t>
          </a:r>
        </a:p>
        <a:p>
          <a:r>
            <a:rPr lang="en-GB" sz="900" baseline="0">
              <a:solidFill>
                <a:schemeClr val="tx1"/>
              </a:solidFill>
              <a:effectLst/>
              <a:latin typeface="+mn-lt"/>
              <a:ea typeface="+mn-ea"/>
              <a:cs typeface="+mn-cs"/>
            </a:rPr>
            <a:t>5) The following sheets are protected calculation sheets: calc_CBA, calc_output, calc_incheck, calc_identifiers, calc_CBA_disc. No changes are allowed in these sheets.</a:t>
          </a:r>
        </a:p>
        <a:p>
          <a:pPr marL="0" marR="0" lvl="0" indent="0" defTabSz="914400" eaLnBrk="1" fontAlgn="auto" latinLnBrk="0" hangingPunct="1">
            <a:lnSpc>
              <a:spcPct val="100000"/>
            </a:lnSpc>
            <a:spcBef>
              <a:spcPts val="0"/>
            </a:spcBef>
            <a:spcAft>
              <a:spcPts val="0"/>
            </a:spcAft>
            <a:buClrTx/>
            <a:buSzTx/>
            <a:buFontTx/>
            <a:buNone/>
            <a:tabLst/>
            <a:defRPr/>
          </a:pPr>
          <a:r>
            <a:rPr lang="en-GB" sz="900" baseline="0">
              <a:solidFill>
                <a:schemeClr val="tx1"/>
              </a:solidFill>
              <a:effectLst/>
              <a:latin typeface="+mn-lt"/>
              <a:ea typeface="+mn-ea"/>
              <a:cs typeface="+mn-cs"/>
            </a:rPr>
            <a:t>6) The CBA results will appear in the </a:t>
          </a:r>
          <a:r>
            <a:rPr lang="en-GB" sz="900" b="1" baseline="0">
              <a:solidFill>
                <a:schemeClr val="tx1"/>
              </a:solidFill>
              <a:effectLst/>
              <a:latin typeface="+mn-lt"/>
              <a:ea typeface="+mn-ea"/>
              <a:cs typeface="+mn-cs"/>
            </a:rPr>
            <a:t>Out_Dashboard. </a:t>
          </a:r>
          <a:r>
            <a:rPr lang="en-GB" sz="1000" baseline="0">
              <a:solidFill>
                <a:schemeClr val="tx1"/>
              </a:solidFill>
              <a:effectLst/>
              <a:latin typeface="+mn-lt"/>
              <a:ea typeface="+mn-ea"/>
              <a:cs typeface="+mn-cs"/>
            </a:rPr>
            <a:t>No changes are allowed in this sheet.</a:t>
          </a:r>
        </a:p>
        <a:p>
          <a:pPr marL="0" marR="0" lvl="0" indent="0" defTabSz="914400" eaLnBrk="1" fontAlgn="auto" latinLnBrk="0" hangingPunct="1">
            <a:lnSpc>
              <a:spcPct val="100000"/>
            </a:lnSpc>
            <a:spcBef>
              <a:spcPts val="0"/>
            </a:spcBef>
            <a:spcAft>
              <a:spcPts val="0"/>
            </a:spcAft>
            <a:buClrTx/>
            <a:buSzTx/>
            <a:buFontTx/>
            <a:buNone/>
            <a:tabLst/>
            <a:defRPr/>
          </a:pPr>
          <a:endParaRPr lang="en-GB" sz="1000" b="1" baseline="0">
            <a:solidFill>
              <a:srgbClr val="FF0000"/>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GB" sz="1000" b="1" baseline="0">
              <a:solidFill>
                <a:srgbClr val="FF0000"/>
              </a:solidFill>
              <a:effectLst/>
              <a:latin typeface="+mn-lt"/>
              <a:ea typeface="+mn-ea"/>
              <a:cs typeface="+mn-cs"/>
            </a:rPr>
            <a:t>Tab Check&amp;control_CBA contains a series of automatic checks. It is there to help you identifying any incoherence / missing data. Please check this tab regularly as you fill in the tool.</a:t>
          </a:r>
          <a:endParaRPr lang="en-IE" sz="900" b="1">
            <a:solidFill>
              <a:srgbClr val="FF0000"/>
            </a:solidFill>
            <a:effectLst/>
          </a:endParaRPr>
        </a:p>
        <a:p>
          <a:endParaRPr lang="en-GB" sz="900">
            <a:solidFill>
              <a:srgbClr val="4D4D4D"/>
            </a:solidFill>
          </a:endParaRPr>
        </a:p>
        <a:p>
          <a:endParaRPr lang="en-GB" sz="500" baseline="0">
            <a:solidFill>
              <a:schemeClr val="tx1"/>
            </a:solidFill>
          </a:endParaRPr>
        </a:p>
        <a:p>
          <a:r>
            <a:rPr lang="en-GB" sz="500" baseline="0">
              <a:solidFill>
                <a:schemeClr val="tx1"/>
              </a:solidFill>
            </a:rPr>
            <a:t> </a:t>
          </a:r>
          <a:endParaRPr lang="en-GB" sz="600">
            <a:solidFill>
              <a:schemeClr val="tx1"/>
            </a:solidFill>
          </a:endParaRPr>
        </a:p>
      </xdr:txBody>
    </xdr:sp>
    <xdr:clientData/>
  </xdr:oneCellAnchor>
  <xdr:twoCellAnchor editAs="oneCell">
    <xdr:from>
      <xdr:col>9</xdr:col>
      <xdr:colOff>133350</xdr:colOff>
      <xdr:row>36</xdr:row>
      <xdr:rowOff>95250</xdr:rowOff>
    </xdr:from>
    <xdr:to>
      <xdr:col>9</xdr:col>
      <xdr:colOff>381000</xdr:colOff>
      <xdr:row>38</xdr:row>
      <xdr:rowOff>29210</xdr:rowOff>
    </xdr:to>
    <xdr:sp macro="" textlink="">
      <xdr:nvSpPr>
        <xdr:cNvPr id="4097" name="Check Box 1" hidden="1">
          <a:extLst>
            <a:ext uri="{63B3BB69-23CF-44E3-9099-C40C66FF867C}">
              <a14:compatExt xmlns:a14="http://schemas.microsoft.com/office/drawing/2010/main"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3</xdr:col>
      <xdr:colOff>184634</xdr:colOff>
      <xdr:row>49</xdr:row>
      <xdr:rowOff>92982</xdr:rowOff>
    </xdr:from>
    <xdr:ext cx="1439433" cy="21025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424830" y="5360721"/>
          <a:ext cx="1439433" cy="210250"/>
        </a:xfrm>
        <a:prstGeom prst="rect">
          <a:avLst/>
        </a:prstGeom>
        <a:solidFill>
          <a:schemeClr val="bg1">
            <a:lumMod val="95000"/>
          </a:schemeClr>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GB" sz="800">
              <a:solidFill>
                <a:srgbClr val="4D4D4D"/>
              </a:solidFill>
            </a:rPr>
            <a:t>General Project Information</a:t>
          </a:r>
        </a:p>
      </xdr:txBody>
    </xdr:sp>
    <xdr:clientData/>
  </xdr:oneCellAnchor>
  <xdr:oneCellAnchor>
    <xdr:from>
      <xdr:col>6</xdr:col>
      <xdr:colOff>7938</xdr:colOff>
      <xdr:row>49</xdr:row>
      <xdr:rowOff>76200</xdr:rowOff>
    </xdr:from>
    <xdr:ext cx="2215158" cy="210250"/>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4027488" y="5943600"/>
          <a:ext cx="2215158" cy="210250"/>
        </a:xfrm>
        <a:prstGeom prst="rect">
          <a:avLst/>
        </a:prstGeom>
        <a:solidFill>
          <a:schemeClr val="bg1">
            <a:lumMod val="95000"/>
          </a:schemeClr>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marL="0" indent="0"/>
          <a:r>
            <a:rPr lang="en-GB" sz="800">
              <a:solidFill>
                <a:srgbClr val="4D4D4D"/>
              </a:solidFill>
              <a:latin typeface="+mn-lt"/>
              <a:ea typeface="+mn-ea"/>
              <a:cs typeface="+mn-cs"/>
            </a:rPr>
            <a:t>Individual NPV of Project and Counterfactual</a:t>
          </a:r>
        </a:p>
      </xdr:txBody>
    </xdr:sp>
    <xdr:clientData/>
  </xdr:oneCellAnchor>
  <xdr:oneCellAnchor>
    <xdr:from>
      <xdr:col>6</xdr:col>
      <xdr:colOff>7938</xdr:colOff>
      <xdr:row>54</xdr:row>
      <xdr:rowOff>31065</xdr:rowOff>
    </xdr:from>
    <xdr:ext cx="2619884" cy="210250"/>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4027488" y="6517590"/>
          <a:ext cx="2619884" cy="210250"/>
        </a:xfrm>
        <a:prstGeom prst="rect">
          <a:avLst/>
        </a:prstGeom>
        <a:solidFill>
          <a:schemeClr val="bg1">
            <a:lumMod val="95000"/>
          </a:schemeClr>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marL="0" indent="0"/>
          <a:r>
            <a:rPr lang="en-GB" sz="800">
              <a:solidFill>
                <a:srgbClr val="4D4D4D"/>
              </a:solidFill>
              <a:latin typeface="+mn-lt"/>
              <a:ea typeface="+mn-ea"/>
              <a:cs typeface="+mn-cs"/>
            </a:rPr>
            <a:t>Delta-NPV (Comparison of Project and Counterfactual</a:t>
          </a:r>
        </a:p>
      </xdr:txBody>
    </xdr:sp>
    <xdr:clientData/>
  </xdr:oneCellAnchor>
  <xdr:oneCellAnchor>
    <xdr:from>
      <xdr:col>3</xdr:col>
      <xdr:colOff>396392</xdr:colOff>
      <xdr:row>54</xdr:row>
      <xdr:rowOff>2303</xdr:rowOff>
    </xdr:from>
    <xdr:ext cx="1131464" cy="210250"/>
    <xdr:sp macro="" textlink="">
      <xdr:nvSpPr>
        <xdr:cNvPr id="11" name="TextBox 10">
          <a:extLst>
            <a:ext uri="{FF2B5EF4-FFF2-40B4-BE49-F238E27FC236}">
              <a16:creationId xmlns:a16="http://schemas.microsoft.com/office/drawing/2014/main" id="{00000000-0008-0000-0000-00000B000000}"/>
            </a:ext>
          </a:extLst>
        </xdr:cNvPr>
        <xdr:cNvSpPr txBox="1"/>
      </xdr:nvSpPr>
      <xdr:spPr>
        <a:xfrm>
          <a:off x="636588" y="5974064"/>
          <a:ext cx="1131464" cy="210250"/>
        </a:xfrm>
        <a:prstGeom prst="rect">
          <a:avLst/>
        </a:prstGeom>
        <a:solidFill>
          <a:schemeClr val="bg1">
            <a:lumMod val="95000"/>
          </a:schemeClr>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GB" sz="800">
              <a:solidFill>
                <a:srgbClr val="4D4D4D"/>
              </a:solidFill>
              <a:latin typeface="+mn-lt"/>
              <a:ea typeface="+mn-ea"/>
              <a:cs typeface="+mn-cs"/>
            </a:rPr>
            <a:t>Monetized</a:t>
          </a:r>
          <a:r>
            <a:rPr lang="en-GB" sz="800">
              <a:solidFill>
                <a:srgbClr val="4D4D4D"/>
              </a:solidFill>
            </a:rPr>
            <a:t> </a:t>
          </a:r>
          <a:r>
            <a:rPr lang="en-GB" sz="800">
              <a:solidFill>
                <a:srgbClr val="4D4D4D"/>
              </a:solidFill>
              <a:latin typeface="+mn-lt"/>
              <a:ea typeface="+mn-ea"/>
              <a:cs typeface="+mn-cs"/>
            </a:rPr>
            <a:t>Indicators</a:t>
          </a:r>
        </a:p>
      </xdr:txBody>
    </xdr:sp>
    <xdr:clientData/>
  </xdr:oneCellAnchor>
  <xdr:twoCellAnchor>
    <xdr:from>
      <xdr:col>5</xdr:col>
      <xdr:colOff>1076325</xdr:colOff>
      <xdr:row>50</xdr:row>
      <xdr:rowOff>19050</xdr:rowOff>
    </xdr:from>
    <xdr:to>
      <xdr:col>5</xdr:col>
      <xdr:colOff>1924050</xdr:colOff>
      <xdr:row>56</xdr:row>
      <xdr:rowOff>9525</xdr:rowOff>
    </xdr:to>
    <xdr:sp macro="" textlink="">
      <xdr:nvSpPr>
        <xdr:cNvPr id="12" name="Oval 11">
          <a:extLst>
            <a:ext uri="{FF2B5EF4-FFF2-40B4-BE49-F238E27FC236}">
              <a16:creationId xmlns:a16="http://schemas.microsoft.com/office/drawing/2014/main" id="{00000000-0008-0000-0000-00000C000000}"/>
            </a:ext>
          </a:extLst>
        </xdr:cNvPr>
        <xdr:cNvSpPr/>
      </xdr:nvSpPr>
      <xdr:spPr>
        <a:xfrm>
          <a:off x="2476086" y="6048789"/>
          <a:ext cx="847725" cy="835301"/>
        </a:xfrm>
        <a:prstGeom prst="ellipse">
          <a:avLst/>
        </a:prstGeom>
        <a:noFill/>
        <a:ln w="3175">
          <a:solidFill>
            <a:schemeClr val="bg2">
              <a:lumMod val="75000"/>
            </a:schemeClr>
          </a:solid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GB" sz="900" b="0">
              <a:solidFill>
                <a:srgbClr val="4D4D4D"/>
              </a:solidFill>
              <a:latin typeface="Arial" panose="020B0604020202020204" pitchFamily="34" charset="0"/>
              <a:cs typeface="Arial" panose="020B0604020202020204" pitchFamily="34" charset="0"/>
            </a:rPr>
            <a:t>This tool</a:t>
          </a:r>
        </a:p>
      </xdr:txBody>
    </xdr:sp>
    <xdr:clientData/>
  </xdr:twoCellAnchor>
  <xdr:twoCellAnchor>
    <xdr:from>
      <xdr:col>5</xdr:col>
      <xdr:colOff>464502</xdr:colOff>
      <xdr:row>50</xdr:row>
      <xdr:rowOff>57303</xdr:rowOff>
    </xdr:from>
    <xdr:to>
      <xdr:col>5</xdr:col>
      <xdr:colOff>1076325</xdr:colOff>
      <xdr:row>53</xdr:row>
      <xdr:rowOff>14288</xdr:rowOff>
    </xdr:to>
    <xdr:cxnSp macro="">
      <xdr:nvCxnSpPr>
        <xdr:cNvPr id="13" name="Connector: Curved 12">
          <a:extLst>
            <a:ext uri="{FF2B5EF4-FFF2-40B4-BE49-F238E27FC236}">
              <a16:creationId xmlns:a16="http://schemas.microsoft.com/office/drawing/2014/main" id="{00000000-0008-0000-0000-00000D000000}"/>
            </a:ext>
          </a:extLst>
        </xdr:cNvPr>
        <xdr:cNvCxnSpPr>
          <a:cxnSpLocks/>
          <a:stCxn id="4" idx="3"/>
          <a:endCxn id="12" idx="2"/>
        </xdr:cNvCxnSpPr>
      </xdr:nvCxnSpPr>
      <xdr:spPr>
        <a:xfrm>
          <a:off x="1864263" y="6087042"/>
          <a:ext cx="611823" cy="379398"/>
        </a:xfrm>
        <a:prstGeom prst="curvedConnector3">
          <a:avLst>
            <a:gd name="adj1" fmla="val 50000"/>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368291</xdr:colOff>
      <xdr:row>53</xdr:row>
      <xdr:rowOff>14288</xdr:rowOff>
    </xdr:from>
    <xdr:to>
      <xdr:col>5</xdr:col>
      <xdr:colOff>1076325</xdr:colOff>
      <xdr:row>54</xdr:row>
      <xdr:rowOff>107428</xdr:rowOff>
    </xdr:to>
    <xdr:cxnSp macro="">
      <xdr:nvCxnSpPr>
        <xdr:cNvPr id="16" name="Connector: Curved 15">
          <a:extLst>
            <a:ext uri="{FF2B5EF4-FFF2-40B4-BE49-F238E27FC236}">
              <a16:creationId xmlns:a16="http://schemas.microsoft.com/office/drawing/2014/main" id="{00000000-0008-0000-0000-000010000000}"/>
            </a:ext>
          </a:extLst>
        </xdr:cNvPr>
        <xdr:cNvCxnSpPr>
          <a:cxnSpLocks/>
          <a:stCxn id="11" idx="3"/>
          <a:endCxn id="12" idx="2"/>
        </xdr:cNvCxnSpPr>
      </xdr:nvCxnSpPr>
      <xdr:spPr>
        <a:xfrm flipV="1">
          <a:off x="1768052" y="6466440"/>
          <a:ext cx="708034" cy="233945"/>
        </a:xfrm>
        <a:prstGeom prst="curvedConnector3">
          <a:avLst>
            <a:gd name="adj1" fmla="val 50000"/>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1924050</xdr:colOff>
      <xdr:row>50</xdr:row>
      <xdr:rowOff>40521</xdr:rowOff>
    </xdr:from>
    <xdr:to>
      <xdr:col>6</xdr:col>
      <xdr:colOff>7938</xdr:colOff>
      <xdr:row>53</xdr:row>
      <xdr:rowOff>14288</xdr:rowOff>
    </xdr:to>
    <xdr:cxnSp macro="">
      <xdr:nvCxnSpPr>
        <xdr:cNvPr id="17" name="Connector: Curved 16">
          <a:extLst>
            <a:ext uri="{FF2B5EF4-FFF2-40B4-BE49-F238E27FC236}">
              <a16:creationId xmlns:a16="http://schemas.microsoft.com/office/drawing/2014/main" id="{00000000-0008-0000-0000-000011000000}"/>
            </a:ext>
          </a:extLst>
        </xdr:cNvPr>
        <xdr:cNvCxnSpPr>
          <a:cxnSpLocks/>
          <a:stCxn id="12" idx="6"/>
          <a:endCxn id="5" idx="1"/>
        </xdr:cNvCxnSpPr>
      </xdr:nvCxnSpPr>
      <xdr:spPr>
        <a:xfrm flipV="1">
          <a:off x="3323811" y="6070260"/>
          <a:ext cx="792301" cy="396180"/>
        </a:xfrm>
        <a:prstGeom prst="curvedConnector3">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1924050</xdr:colOff>
      <xdr:row>53</xdr:row>
      <xdr:rowOff>14288</xdr:rowOff>
    </xdr:from>
    <xdr:to>
      <xdr:col>6</xdr:col>
      <xdr:colOff>7938</xdr:colOff>
      <xdr:row>54</xdr:row>
      <xdr:rowOff>136190</xdr:rowOff>
    </xdr:to>
    <xdr:cxnSp macro="">
      <xdr:nvCxnSpPr>
        <xdr:cNvPr id="18" name="Connector: Curved 17">
          <a:extLst>
            <a:ext uri="{FF2B5EF4-FFF2-40B4-BE49-F238E27FC236}">
              <a16:creationId xmlns:a16="http://schemas.microsoft.com/office/drawing/2014/main" id="{00000000-0008-0000-0000-000012000000}"/>
            </a:ext>
          </a:extLst>
        </xdr:cNvPr>
        <xdr:cNvCxnSpPr>
          <a:cxnSpLocks/>
          <a:stCxn id="12" idx="6"/>
          <a:endCxn id="6" idx="1"/>
        </xdr:cNvCxnSpPr>
      </xdr:nvCxnSpPr>
      <xdr:spPr>
        <a:xfrm>
          <a:off x="3323811" y="6466440"/>
          <a:ext cx="792301" cy="262707"/>
        </a:xfrm>
        <a:prstGeom prst="curvedConnector3">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0</xdr:colOff>
      <xdr:row>33</xdr:row>
      <xdr:rowOff>0</xdr:rowOff>
    </xdr:from>
    <xdr:to>
      <xdr:col>10</xdr:col>
      <xdr:colOff>0</xdr:colOff>
      <xdr:row>33</xdr:row>
      <xdr:rowOff>124239</xdr:rowOff>
    </xdr:to>
    <xdr:sp macro="" textlink="">
      <xdr:nvSpPr>
        <xdr:cNvPr id="4098" name="Drop Down 2" hidden="1">
          <a:extLst>
            <a:ext uri="{63B3BB69-23CF-44E3-9099-C40C66FF867C}">
              <a14:compatExt xmlns:a14="http://schemas.microsoft.com/office/drawing/2010/main"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144914</xdr:colOff>
      <xdr:row>75</xdr:row>
      <xdr:rowOff>114131</xdr:rowOff>
    </xdr:from>
    <xdr:to>
      <xdr:col>8</xdr:col>
      <xdr:colOff>473365</xdr:colOff>
      <xdr:row>97</xdr:row>
      <xdr:rowOff>115007</xdr:rowOff>
    </xdr:to>
    <xdr:graphicFrame macro="">
      <xdr:nvGraphicFramePr>
        <xdr:cNvPr id="11" name="Chart 10">
          <a:extLst>
            <a:ext uri="{FF2B5EF4-FFF2-40B4-BE49-F238E27FC236}">
              <a16:creationId xmlns:a16="http://schemas.microsoft.com/office/drawing/2014/main" id="{00000000-0008-0000-09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401748</xdr:colOff>
      <xdr:row>76</xdr:row>
      <xdr:rowOff>19967</xdr:rowOff>
    </xdr:from>
    <xdr:to>
      <xdr:col>16</xdr:col>
      <xdr:colOff>161585</xdr:colOff>
      <xdr:row>98</xdr:row>
      <xdr:rowOff>10741</xdr:rowOff>
    </xdr:to>
    <xdr:graphicFrame macro="">
      <xdr:nvGraphicFramePr>
        <xdr:cNvPr id="15" name="Chart 14">
          <a:extLst>
            <a:ext uri="{FF2B5EF4-FFF2-40B4-BE49-F238E27FC236}">
              <a16:creationId xmlns:a16="http://schemas.microsoft.com/office/drawing/2014/main" id="{00000000-0008-0000-09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1</xdr:col>
      <xdr:colOff>1</xdr:colOff>
      <xdr:row>0</xdr:row>
      <xdr:rowOff>107674</xdr:rowOff>
    </xdr:from>
    <xdr:ext cx="12018065" cy="1333500"/>
    <xdr:sp macro="" textlink="">
      <xdr:nvSpPr>
        <xdr:cNvPr id="16" name="TextBox 15">
          <a:extLst>
            <a:ext uri="{FF2B5EF4-FFF2-40B4-BE49-F238E27FC236}">
              <a16:creationId xmlns:a16="http://schemas.microsoft.com/office/drawing/2014/main" id="{00000000-0008-0000-0900-000010000000}"/>
            </a:ext>
          </a:extLst>
        </xdr:cNvPr>
        <xdr:cNvSpPr txBox="1"/>
      </xdr:nvSpPr>
      <xdr:spPr>
        <a:xfrm>
          <a:off x="182218" y="107674"/>
          <a:ext cx="12018065" cy="1333500"/>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a:solidFill>
                <a:srgbClr val="4D4D4D"/>
              </a:solidFill>
            </a:rPr>
            <a:t>This worksheet provides the user with some control fields to steer the calculation, check fields to review the data input and results tables.</a:t>
          </a:r>
        </a:p>
        <a:p>
          <a:pPr lvl="1"/>
          <a:endParaRPr lang="en-GB" sz="1100">
            <a:solidFill>
              <a:srgbClr val="4D4D4D"/>
            </a:solidFill>
          </a:endParaRPr>
        </a:p>
        <a:p>
          <a:pPr lvl="1"/>
          <a:r>
            <a:rPr lang="en-GB" sz="1100" b="1">
              <a:solidFill>
                <a:srgbClr val="4D4D4D"/>
              </a:solidFill>
            </a:rPr>
            <a:t>Project and counterfactual NPV per indicator: </a:t>
          </a:r>
          <a:r>
            <a:rPr lang="en-GB" sz="1100" b="0">
              <a:solidFill>
                <a:srgbClr val="4D4D4D"/>
              </a:solidFill>
            </a:rPr>
            <a:t>These two tables provide the NPV for each of the cost/benefit indicators, separately for the project and its counterfactual. In addition, the project’s/counterfactual’s total NPV as well as the cost-benefit ratio are presented.</a:t>
          </a:r>
        </a:p>
        <a:p>
          <a:pPr lvl="1"/>
          <a:endParaRPr lang="en-GB" sz="1100" b="0">
            <a:solidFill>
              <a:srgbClr val="4D4D4D"/>
            </a:solidFill>
          </a:endParaRPr>
        </a:p>
        <a:p>
          <a:pPr lvl="1"/>
          <a:r>
            <a:rPr lang="en-GB" sz="1100" b="1">
              <a:solidFill>
                <a:srgbClr val="4D4D4D"/>
              </a:solidFill>
            </a:rPr>
            <a:t>Comparison of project and counterfactual: </a:t>
          </a:r>
          <a:r>
            <a:rPr lang="en-GB" sz="1100" b="0">
              <a:solidFill>
                <a:srgbClr val="4D4D4D"/>
              </a:solidFill>
            </a:rPr>
            <a:t>This table displays the Delta NPV for each of the cost/benefit indicators. In addition, the Total Delta NPV is displayed, which represents the socio-economic cost or benefit of cooperation.</a:t>
          </a:r>
        </a:p>
      </xdr:txBody>
    </xdr:sp>
    <xdr:clientData/>
  </xdr:oneCellAnchor>
  <xdr:twoCellAnchor>
    <xdr:from>
      <xdr:col>2</xdr:col>
      <xdr:colOff>8283</xdr:colOff>
      <xdr:row>120</xdr:row>
      <xdr:rowOff>41413</xdr:rowOff>
    </xdr:from>
    <xdr:to>
      <xdr:col>8</xdr:col>
      <xdr:colOff>430695</xdr:colOff>
      <xdr:row>127</xdr:row>
      <xdr:rowOff>33131</xdr:rowOff>
    </xdr:to>
    <xdr:sp macro="" textlink="$M$122">
      <xdr:nvSpPr>
        <xdr:cNvPr id="2" name="Rectangle 1">
          <a:extLst>
            <a:ext uri="{FF2B5EF4-FFF2-40B4-BE49-F238E27FC236}">
              <a16:creationId xmlns:a16="http://schemas.microsoft.com/office/drawing/2014/main" id="{3ED60F94-8985-09BC-D768-C5C93465685B}"/>
            </a:ext>
          </a:extLst>
        </xdr:cNvPr>
        <xdr:cNvSpPr/>
      </xdr:nvSpPr>
      <xdr:spPr>
        <a:xfrm>
          <a:off x="786848" y="9591261"/>
          <a:ext cx="4812195" cy="977348"/>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7B8703CA-8684-4C2E-A3D9-4822BF41CF85}" type="TxLink">
            <a:rPr lang="en-US" sz="800" b="0" i="0" u="none" strike="noStrike">
              <a:solidFill>
                <a:schemeClr val="bg1"/>
              </a:solidFill>
              <a:latin typeface="Arial"/>
              <a:cs typeface="Arial"/>
            </a:rPr>
            <a:pPr algn="ctr"/>
            <a:t>CONCLUSION: WARNING! According to the CBA model, the counterfactual is a better alternative that the project, please ensure the CBA model has been correctly filled</a:t>
          </a:fld>
          <a:endParaRPr lang="en-IE" sz="2400">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19050</xdr:colOff>
      <xdr:row>4</xdr:row>
      <xdr:rowOff>9525</xdr:rowOff>
    </xdr:from>
    <xdr:ext cx="10658475" cy="590550"/>
    <xdr:sp macro="" textlink="">
      <xdr:nvSpPr>
        <xdr:cNvPr id="2" name="TextBox 1">
          <a:hlinkClick xmlns:r="http://schemas.openxmlformats.org/officeDocument/2006/relationships" r:id="rId1"/>
          <a:extLst>
            <a:ext uri="{FF2B5EF4-FFF2-40B4-BE49-F238E27FC236}">
              <a16:creationId xmlns:a16="http://schemas.microsoft.com/office/drawing/2014/main" id="{00000000-0008-0000-0100-000002000000}"/>
            </a:ext>
          </a:extLst>
        </xdr:cNvPr>
        <xdr:cNvSpPr txBox="1"/>
      </xdr:nvSpPr>
      <xdr:spPr>
        <a:xfrm>
          <a:off x="19050" y="476250"/>
          <a:ext cx="10658475" cy="590550"/>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a:solidFill>
                <a:srgbClr val="4D4D4D"/>
              </a:solidFill>
            </a:rPr>
            <a:t>Please include here the calculations for each of the CBA elements (where applicable) in line with</a:t>
          </a:r>
          <a:r>
            <a:rPr lang="en-GB" sz="1100" baseline="0">
              <a:solidFill>
                <a:srgbClr val="4D4D4D"/>
              </a:solidFill>
            </a:rPr>
            <a:t> the </a:t>
          </a:r>
          <a:r>
            <a:rPr lang="en-GB" sz="1100">
              <a:solidFill>
                <a:srgbClr val="4D4D4D"/>
              </a:solidFill>
            </a:rPr>
            <a:t>applicable methodological guidance (</a:t>
          </a:r>
          <a:r>
            <a:rPr lang="en-GB" sz="1100" u="sng">
              <a:solidFill>
                <a:srgbClr val="002060"/>
              </a:solidFill>
            </a:rPr>
            <a:t>the Commission Staff Working Document of 21.12.21 SWD(2021) 429)</a:t>
          </a:r>
        </a:p>
        <a:p>
          <a:endParaRPr lang="en-GB" sz="800" baseline="0">
            <a:solidFill>
              <a:schemeClr val="tx1"/>
            </a:solidFill>
          </a:endParaRPr>
        </a:p>
        <a:p>
          <a:r>
            <a:rPr lang="en-GB" sz="800" baseline="0">
              <a:solidFill>
                <a:schemeClr val="tx1"/>
              </a:solidFill>
            </a:rPr>
            <a:t> </a:t>
          </a:r>
          <a:endParaRPr lang="en-GB" sz="800">
            <a:solidFill>
              <a:schemeClr val="tx1"/>
            </a:solidFill>
          </a:endParaRPr>
        </a:p>
      </xdr:txBody>
    </xdr:sp>
    <xdr:clientData/>
  </xdr:oneCellAnchor>
  <xdr:oneCellAnchor>
    <xdr:from>
      <xdr:col>1</xdr:col>
      <xdr:colOff>19050</xdr:colOff>
      <xdr:row>4</xdr:row>
      <xdr:rowOff>9525</xdr:rowOff>
    </xdr:from>
    <xdr:ext cx="10658475" cy="590550"/>
    <xdr:sp macro="" textlink="">
      <xdr:nvSpPr>
        <xdr:cNvPr id="4" name="TextBox 1">
          <a:hlinkClick xmlns:r="http://schemas.openxmlformats.org/officeDocument/2006/relationships" r:id="rId1"/>
          <a:extLst>
            <a:ext uri="{FF2B5EF4-FFF2-40B4-BE49-F238E27FC236}">
              <a16:creationId xmlns:a16="http://schemas.microsoft.com/office/drawing/2014/main" id="{00000000-0008-0000-0100-000004000000}"/>
            </a:ext>
          </a:extLst>
        </xdr:cNvPr>
        <xdr:cNvSpPr txBox="1"/>
      </xdr:nvSpPr>
      <xdr:spPr>
        <a:xfrm>
          <a:off x="19050" y="415925"/>
          <a:ext cx="10658475" cy="590550"/>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a:solidFill>
                <a:srgbClr val="4D4D4D"/>
              </a:solidFill>
            </a:rPr>
            <a:t>Please include here the calculations for each of the CBA elements (where applicable) in line with</a:t>
          </a:r>
          <a:r>
            <a:rPr lang="en-GB" sz="1100" baseline="0">
              <a:solidFill>
                <a:srgbClr val="4D4D4D"/>
              </a:solidFill>
            </a:rPr>
            <a:t> the </a:t>
          </a:r>
          <a:r>
            <a:rPr lang="en-GB" sz="1100">
              <a:solidFill>
                <a:srgbClr val="4D4D4D"/>
              </a:solidFill>
            </a:rPr>
            <a:t>applicable methodological guidance (</a:t>
          </a:r>
          <a:r>
            <a:rPr lang="en-GB" sz="1100" u="sng">
              <a:solidFill>
                <a:srgbClr val="002060"/>
              </a:solidFill>
            </a:rPr>
            <a:t>the Commission Staff Working Document of 21.12.21 SWD(2021) 429)</a:t>
          </a:r>
        </a:p>
        <a:p>
          <a:endParaRPr lang="en-GB" sz="800" baseline="0">
            <a:solidFill>
              <a:schemeClr val="tx1"/>
            </a:solidFill>
          </a:endParaRPr>
        </a:p>
        <a:p>
          <a:r>
            <a:rPr lang="en-GB" sz="800" baseline="0">
              <a:solidFill>
                <a:schemeClr val="tx1"/>
              </a:solidFill>
            </a:rPr>
            <a:t> </a:t>
          </a:r>
          <a:endParaRPr lang="en-GB" sz="800">
            <a:solidFill>
              <a:schemeClr val="tx1"/>
            </a:solidFill>
          </a:endParaRPr>
        </a:p>
      </xdr:txBody>
    </xdr:sp>
    <xdr:clientData/>
  </xdr:oneCellAnchor>
  <xdr:oneCellAnchor>
    <xdr:from>
      <xdr:col>15</xdr:col>
      <xdr:colOff>223558</xdr:colOff>
      <xdr:row>4</xdr:row>
      <xdr:rowOff>23084</xdr:rowOff>
    </xdr:from>
    <xdr:ext cx="2875682" cy="781049"/>
    <xdr:pic>
      <xdr:nvPicPr>
        <xdr:cNvPr id="5" name="Picture 2">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2"/>
        <a:stretch>
          <a:fillRect/>
        </a:stretch>
      </xdr:blipFill>
      <xdr:spPr>
        <a:xfrm>
          <a:off x="14085234" y="740260"/>
          <a:ext cx="2875682" cy="781049"/>
        </a:xfrm>
        <a:prstGeom prst="rect">
          <a:avLst/>
        </a:prstGeom>
      </xdr:spPr>
    </xdr:pic>
    <xdr:clientData/>
  </xdr:oneCellAnchor>
  <xdr:twoCellAnchor>
    <xdr:from>
      <xdr:col>15</xdr:col>
      <xdr:colOff>222248</xdr:colOff>
      <xdr:row>76</xdr:row>
      <xdr:rowOff>114298</xdr:rowOff>
    </xdr:from>
    <xdr:to>
      <xdr:col>23</xdr:col>
      <xdr:colOff>114299</xdr:colOff>
      <xdr:row>88</xdr:row>
      <xdr:rowOff>44823</xdr:rowOff>
    </xdr:to>
    <xdr:sp macro="" textlink="">
      <xdr:nvSpPr>
        <xdr:cNvPr id="3" name="Rectangle 2">
          <a:extLst>
            <a:ext uri="{FF2B5EF4-FFF2-40B4-BE49-F238E27FC236}">
              <a16:creationId xmlns:a16="http://schemas.microsoft.com/office/drawing/2014/main" id="{5979239E-41E3-4FCA-8EE4-A569B8C222CA}"/>
            </a:ext>
          </a:extLst>
        </xdr:cNvPr>
        <xdr:cNvSpPr/>
      </xdr:nvSpPr>
      <xdr:spPr>
        <a:xfrm>
          <a:off x="14083924" y="10827122"/>
          <a:ext cx="4195110" cy="1566583"/>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Instruction</a:t>
          </a:r>
          <a:r>
            <a:rPr lang="en-IE" sz="1100"/>
            <a:t>:</a:t>
          </a:r>
        </a:p>
        <a:p>
          <a:pPr algn="l"/>
          <a:r>
            <a:rPr lang="en-IE" sz="1100"/>
            <a:t>Please ensure the overall costs and benefits are expressed </a:t>
          </a:r>
          <a:r>
            <a:rPr lang="en-IE" sz="1100" b="1"/>
            <a:t>in</a:t>
          </a:r>
          <a:r>
            <a:rPr lang="en-IE" sz="1100" b="1" baseline="0"/>
            <a:t> million €.</a:t>
          </a:r>
          <a:endParaRPr lang="en-IE" sz="1100" b="1"/>
        </a:p>
        <a:p>
          <a:pPr algn="l"/>
          <a:r>
            <a:rPr lang="en-IE" sz="1100"/>
            <a:t>Ensure</a:t>
          </a:r>
          <a:r>
            <a:rPr lang="en-IE" sz="1100" baseline="0"/>
            <a:t> that values inserted in these table are only formulas linked to the sections below (you should modify the link)</a:t>
          </a:r>
        </a:p>
        <a:p>
          <a:pPr algn="l"/>
          <a:r>
            <a:rPr lang="en-IE" sz="1100"/>
            <a:t>In case base Year 2 and Base Year 3 are not needed, leave it with empty cells</a:t>
          </a:r>
        </a:p>
        <a:p>
          <a:pPr algn="l"/>
          <a:r>
            <a:rPr lang="en-IE" sz="1100"/>
            <a:t>Applicant can organize its calculation, but this table must only contain linked values from blued cells below</a:t>
          </a:r>
        </a:p>
        <a:p>
          <a:pPr algn="l"/>
          <a:endParaRPr lang="en-IE" sz="1100"/>
        </a:p>
      </xdr:txBody>
    </xdr:sp>
    <xdr:clientData/>
  </xdr:twoCellAnchor>
  <xdr:twoCellAnchor>
    <xdr:from>
      <xdr:col>14</xdr:col>
      <xdr:colOff>323850</xdr:colOff>
      <xdr:row>77</xdr:row>
      <xdr:rowOff>0</xdr:rowOff>
    </xdr:from>
    <xdr:to>
      <xdr:col>14</xdr:col>
      <xdr:colOff>457200</xdr:colOff>
      <xdr:row>86</xdr:row>
      <xdr:rowOff>38100</xdr:rowOff>
    </xdr:to>
    <xdr:sp macro="" textlink="">
      <xdr:nvSpPr>
        <xdr:cNvPr id="6" name="Right Brace 5">
          <a:extLst>
            <a:ext uri="{FF2B5EF4-FFF2-40B4-BE49-F238E27FC236}">
              <a16:creationId xmlns:a16="http://schemas.microsoft.com/office/drawing/2014/main" id="{7AA088D2-890F-F97F-7EB5-711653E165D2}"/>
            </a:ext>
          </a:extLst>
        </xdr:cNvPr>
        <xdr:cNvSpPr/>
      </xdr:nvSpPr>
      <xdr:spPr>
        <a:xfrm>
          <a:off x="14801850" y="12611100"/>
          <a:ext cx="133350" cy="1409700"/>
        </a:xfrm>
        <a:prstGeom prst="rightBrace">
          <a:avLst/>
        </a:prstGeom>
        <a:ln>
          <a:solidFill>
            <a:schemeClr val="accent6">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IE" sz="1100"/>
        </a:p>
      </xdr:txBody>
    </xdr:sp>
    <xdr:clientData/>
  </xdr:twoCellAnchor>
  <xdr:twoCellAnchor>
    <xdr:from>
      <xdr:col>12</xdr:col>
      <xdr:colOff>85725</xdr:colOff>
      <xdr:row>92</xdr:row>
      <xdr:rowOff>66675</xdr:rowOff>
    </xdr:from>
    <xdr:to>
      <xdr:col>15</xdr:col>
      <xdr:colOff>266697</xdr:colOff>
      <xdr:row>96</xdr:row>
      <xdr:rowOff>45383</xdr:rowOff>
    </xdr:to>
    <xdr:cxnSp macro="">
      <xdr:nvCxnSpPr>
        <xdr:cNvPr id="10" name="Straight Arrow Connector 9">
          <a:extLst>
            <a:ext uri="{FF2B5EF4-FFF2-40B4-BE49-F238E27FC236}">
              <a16:creationId xmlns:a16="http://schemas.microsoft.com/office/drawing/2014/main" id="{F7F1C693-A89D-9B38-D347-7C327E9BAE68}"/>
            </a:ext>
          </a:extLst>
        </xdr:cNvPr>
        <xdr:cNvCxnSpPr>
          <a:endCxn id="12" idx="1"/>
        </xdr:cNvCxnSpPr>
      </xdr:nvCxnSpPr>
      <xdr:spPr>
        <a:xfrm>
          <a:off x="12445813" y="13020675"/>
          <a:ext cx="1682560" cy="651061"/>
        </a:xfrm>
        <a:prstGeom prst="straightConnector1">
          <a:avLst/>
        </a:prstGeom>
        <a:ln>
          <a:solidFill>
            <a:schemeClr val="accent6">
              <a:lumMod val="50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266697</xdr:colOff>
      <xdr:row>91</xdr:row>
      <xdr:rowOff>57148</xdr:rowOff>
    </xdr:from>
    <xdr:to>
      <xdr:col>21</xdr:col>
      <xdr:colOff>504263</xdr:colOff>
      <xdr:row>102</xdr:row>
      <xdr:rowOff>89647</xdr:rowOff>
    </xdr:to>
    <xdr:sp macro="" textlink="">
      <xdr:nvSpPr>
        <xdr:cNvPr id="12" name="Rectangle 11">
          <a:extLst>
            <a:ext uri="{FF2B5EF4-FFF2-40B4-BE49-F238E27FC236}">
              <a16:creationId xmlns:a16="http://schemas.microsoft.com/office/drawing/2014/main" id="{DBC3E2CE-C50B-4D9C-BD2A-C38809F4865D}"/>
            </a:ext>
          </a:extLst>
        </xdr:cNvPr>
        <xdr:cNvSpPr/>
      </xdr:nvSpPr>
      <xdr:spPr>
        <a:xfrm>
          <a:off x="14128373" y="12887883"/>
          <a:ext cx="3464861" cy="1567705"/>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Instruction</a:t>
          </a:r>
          <a:r>
            <a:rPr lang="en-IE" sz="1100"/>
            <a:t>: </a:t>
          </a:r>
        </a:p>
        <a:p>
          <a:pPr algn="l"/>
          <a:r>
            <a:rPr lang="en-IE" sz="1100"/>
            <a:t>Make the Benefit/Cost</a:t>
          </a:r>
          <a:r>
            <a:rPr lang="en-IE" sz="1100" baseline="0"/>
            <a:t> evident and link it to the summary table. </a:t>
          </a:r>
        </a:p>
        <a:p>
          <a:pPr algn="l"/>
          <a:r>
            <a:rPr lang="en-IE" sz="1100" baseline="0"/>
            <a:t>Ensure that the values are expressed in Million EUR.</a:t>
          </a:r>
        </a:p>
        <a:p>
          <a:pPr algn="l"/>
          <a:r>
            <a:rPr lang="en-IE" sz="1100" baseline="0"/>
            <a:t>Calculate each benefit/cost below following a similar format (if possible)..</a:t>
          </a:r>
        </a:p>
        <a:p>
          <a:pPr algn="l"/>
          <a:r>
            <a:rPr lang="en-IE" sz="1100" baseline="0"/>
            <a:t>Insert/delete lines at your best convenience.</a:t>
          </a:r>
          <a:endParaRPr lang="en-IE" sz="1100"/>
        </a:p>
      </xdr:txBody>
    </xdr:sp>
    <xdr:clientData/>
  </xdr:twoCellAnchor>
  <xdr:twoCellAnchor>
    <xdr:from>
      <xdr:col>15</xdr:col>
      <xdr:colOff>247649</xdr:colOff>
      <xdr:row>112</xdr:row>
      <xdr:rowOff>-1</xdr:rowOff>
    </xdr:from>
    <xdr:to>
      <xdr:col>21</xdr:col>
      <xdr:colOff>0</xdr:colOff>
      <xdr:row>117</xdr:row>
      <xdr:rowOff>9525</xdr:rowOff>
    </xdr:to>
    <xdr:sp macro="" textlink="">
      <xdr:nvSpPr>
        <xdr:cNvPr id="11" name="Rectangle 10">
          <a:extLst>
            <a:ext uri="{FF2B5EF4-FFF2-40B4-BE49-F238E27FC236}">
              <a16:creationId xmlns:a16="http://schemas.microsoft.com/office/drawing/2014/main" id="{E18C3723-AB35-4159-B466-EA80B3DF8493}"/>
            </a:ext>
          </a:extLst>
        </xdr:cNvPr>
        <xdr:cNvSpPr/>
      </xdr:nvSpPr>
      <xdr:spPr>
        <a:xfrm>
          <a:off x="15259049" y="18097499"/>
          <a:ext cx="2952751" cy="771526"/>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Note</a:t>
          </a:r>
          <a:r>
            <a:rPr lang="en-IE" sz="1100" b="0"/>
            <a:t>: </a:t>
          </a:r>
        </a:p>
        <a:p>
          <a:pPr algn="l"/>
          <a:r>
            <a:rPr lang="en-IE" sz="1100" b="0"/>
            <a:t>- Costs/Benefits</a:t>
          </a:r>
          <a:r>
            <a:rPr lang="en-IE" sz="1100" b="0" baseline="0"/>
            <a:t> should not be discounted.</a:t>
          </a:r>
        </a:p>
        <a:p>
          <a:pPr algn="l"/>
          <a:r>
            <a:rPr lang="en-IE" sz="1100" b="0" baseline="0"/>
            <a:t>- The protected calc_CBA_disc sheet performs the discounted calculations.  </a:t>
          </a:r>
          <a:endParaRPr lang="en-IE" sz="1100" b="0"/>
        </a:p>
      </xdr:txBody>
    </xdr:sp>
    <xdr:clientData/>
  </xdr:twoCellAnchor>
  <xdr:twoCellAnchor>
    <xdr:from>
      <xdr:col>4</xdr:col>
      <xdr:colOff>819148</xdr:colOff>
      <xdr:row>13</xdr:row>
      <xdr:rowOff>57149</xdr:rowOff>
    </xdr:from>
    <xdr:to>
      <xdr:col>8</xdr:col>
      <xdr:colOff>781049</xdr:colOff>
      <xdr:row>24</xdr:row>
      <xdr:rowOff>0</xdr:rowOff>
    </xdr:to>
    <xdr:sp macro="" textlink="">
      <xdr:nvSpPr>
        <xdr:cNvPr id="30" name="Rectangle 29">
          <a:extLst>
            <a:ext uri="{FF2B5EF4-FFF2-40B4-BE49-F238E27FC236}">
              <a16:creationId xmlns:a16="http://schemas.microsoft.com/office/drawing/2014/main" id="{DBBCB748-6B92-429F-8065-849B0AA8A8A0}"/>
            </a:ext>
          </a:extLst>
        </xdr:cNvPr>
        <xdr:cNvSpPr/>
      </xdr:nvSpPr>
      <xdr:spPr>
        <a:xfrm>
          <a:off x="6191248" y="2105024"/>
          <a:ext cx="3581401" cy="1590676"/>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Instructions:</a:t>
          </a:r>
        </a:p>
        <a:p>
          <a:pPr algn="l"/>
          <a:r>
            <a:rPr lang="en-IE" sz="1100" b="0" baseline="0"/>
            <a:t>- Cell C13: Indicate the same type of counterfactual indicated in the report document.</a:t>
          </a:r>
        </a:p>
        <a:p>
          <a:pPr algn="l"/>
          <a:r>
            <a:rPr lang="en-IE" sz="1100" b="0" baseline="0"/>
            <a:t>(use the exact words 'Case Specific' or 'Standardized', no other option)</a:t>
          </a:r>
        </a:p>
        <a:p>
          <a:pPr algn="l"/>
          <a:r>
            <a:rPr lang="en-IE" sz="1100" b="0" baseline="0"/>
            <a:t>- Cell C16 &amp; C17: to be filled by the applicant</a:t>
          </a:r>
        </a:p>
        <a:p>
          <a:pPr marL="0" marR="0" lvl="0" indent="0" algn="l" defTabSz="914400" eaLnBrk="1" fontAlgn="auto" latinLnBrk="0" hangingPunct="1">
            <a:lnSpc>
              <a:spcPct val="100000"/>
            </a:lnSpc>
            <a:spcBef>
              <a:spcPts val="0"/>
            </a:spcBef>
            <a:spcAft>
              <a:spcPts val="0"/>
            </a:spcAft>
            <a:buClrTx/>
            <a:buSzTx/>
            <a:buFontTx/>
            <a:buNone/>
            <a:tabLst/>
            <a:defRPr/>
          </a:pPr>
          <a:r>
            <a:rPr lang="en-IE" sz="1100" b="0" baseline="0">
              <a:solidFill>
                <a:schemeClr val="lt1"/>
              </a:solidFill>
              <a:effectLst/>
              <a:latin typeface="+mn-lt"/>
              <a:ea typeface="+mn-ea"/>
              <a:cs typeface="+mn-cs"/>
            </a:rPr>
            <a:t>- Cell C18 &amp; C19: to be filled by the applicant</a:t>
          </a:r>
          <a:endParaRPr lang="en-IE" sz="1100" b="0" baseline="0"/>
        </a:p>
        <a:p>
          <a:pPr algn="l"/>
          <a:r>
            <a:rPr lang="en-IE" sz="1100" b="0" baseline="0"/>
            <a:t>- Cell C22 &amp; C23: Should be the same countries as indicated in the report document. </a:t>
          </a:r>
          <a:endParaRPr lang="en-IE" sz="1100" b="0"/>
        </a:p>
      </xdr:txBody>
    </xdr:sp>
    <xdr:clientData/>
  </xdr:twoCellAnchor>
  <xdr:twoCellAnchor>
    <xdr:from>
      <xdr:col>4</xdr:col>
      <xdr:colOff>381000</xdr:colOff>
      <xdr:row>13</xdr:row>
      <xdr:rowOff>47625</xdr:rowOff>
    </xdr:from>
    <xdr:to>
      <xdr:col>4</xdr:col>
      <xdr:colOff>571500</xdr:colOff>
      <xdr:row>23</xdr:row>
      <xdr:rowOff>104775</xdr:rowOff>
    </xdr:to>
    <xdr:sp macro="" textlink="">
      <xdr:nvSpPr>
        <xdr:cNvPr id="31" name="Right Brace 30">
          <a:extLst>
            <a:ext uri="{FF2B5EF4-FFF2-40B4-BE49-F238E27FC236}">
              <a16:creationId xmlns:a16="http://schemas.microsoft.com/office/drawing/2014/main" id="{D46811A0-D18C-4561-90FB-5760EA33BF48}"/>
            </a:ext>
          </a:extLst>
        </xdr:cNvPr>
        <xdr:cNvSpPr/>
      </xdr:nvSpPr>
      <xdr:spPr>
        <a:xfrm>
          <a:off x="5753100" y="1943100"/>
          <a:ext cx="190500" cy="1562100"/>
        </a:xfrm>
        <a:prstGeom prst="rightBrace">
          <a:avLst/>
        </a:prstGeom>
        <a:ln>
          <a:solidFill>
            <a:schemeClr val="accent6">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IE" sz="1100"/>
        </a:p>
      </xdr:txBody>
    </xdr:sp>
    <xdr:clientData/>
  </xdr:twoCellAnchor>
  <xdr:twoCellAnchor>
    <xdr:from>
      <xdr:col>15</xdr:col>
      <xdr:colOff>276225</xdr:colOff>
      <xdr:row>125</xdr:row>
      <xdr:rowOff>152400</xdr:rowOff>
    </xdr:from>
    <xdr:to>
      <xdr:col>21</xdr:col>
      <xdr:colOff>28576</xdr:colOff>
      <xdr:row>131</xdr:row>
      <xdr:rowOff>19051</xdr:rowOff>
    </xdr:to>
    <xdr:sp macro="" textlink="">
      <xdr:nvSpPr>
        <xdr:cNvPr id="32" name="Rectangle 31">
          <a:extLst>
            <a:ext uri="{FF2B5EF4-FFF2-40B4-BE49-F238E27FC236}">
              <a16:creationId xmlns:a16="http://schemas.microsoft.com/office/drawing/2014/main" id="{0F14349A-8B91-4E57-A81F-159596FBAA62}"/>
            </a:ext>
          </a:extLst>
        </xdr:cNvPr>
        <xdr:cNvSpPr/>
      </xdr:nvSpPr>
      <xdr:spPr>
        <a:xfrm>
          <a:off x="15287625" y="20231100"/>
          <a:ext cx="2952751" cy="819151"/>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Note</a:t>
          </a:r>
          <a:r>
            <a:rPr lang="en-IE" sz="1100" b="0"/>
            <a:t>: </a:t>
          </a:r>
        </a:p>
        <a:p>
          <a:pPr algn="l"/>
          <a:r>
            <a:rPr lang="en-IE" sz="1100" b="0"/>
            <a:t>-</a:t>
          </a:r>
          <a:r>
            <a:rPr lang="en-IE" sz="1100" b="0" baseline="0"/>
            <a:t> Reiterate the process for each cost and Benefit Calculation (clearly differentiate between base years if needed).</a:t>
          </a:r>
          <a:endParaRPr lang="en-IE" sz="1100" b="0"/>
        </a:p>
      </xdr:txBody>
    </xdr:sp>
    <xdr:clientData/>
  </xdr:twoCellAnchor>
  <xdr:twoCellAnchor>
    <xdr:from>
      <xdr:col>15</xdr:col>
      <xdr:colOff>352422</xdr:colOff>
      <xdr:row>27</xdr:row>
      <xdr:rowOff>142874</xdr:rowOff>
    </xdr:from>
    <xdr:to>
      <xdr:col>22</xdr:col>
      <xdr:colOff>11206</xdr:colOff>
      <xdr:row>34</xdr:row>
      <xdr:rowOff>134469</xdr:rowOff>
    </xdr:to>
    <xdr:sp macro="" textlink="">
      <xdr:nvSpPr>
        <xdr:cNvPr id="33" name="Rectangle 32">
          <a:extLst>
            <a:ext uri="{FF2B5EF4-FFF2-40B4-BE49-F238E27FC236}">
              <a16:creationId xmlns:a16="http://schemas.microsoft.com/office/drawing/2014/main" id="{AC7E4A6E-9A39-4DB5-9CC4-72020892C957}"/>
            </a:ext>
          </a:extLst>
        </xdr:cNvPr>
        <xdr:cNvSpPr/>
      </xdr:nvSpPr>
      <xdr:spPr>
        <a:xfrm>
          <a:off x="14214098" y="4356286"/>
          <a:ext cx="3423961" cy="1123389"/>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Instruction</a:t>
          </a:r>
          <a:r>
            <a:rPr lang="en-IE" sz="1100"/>
            <a:t>: </a:t>
          </a:r>
        </a:p>
        <a:p>
          <a:pPr algn="l"/>
          <a:r>
            <a:rPr lang="en-IE" sz="1100"/>
            <a:t>Make the Capex OPex and Residual Value calculations</a:t>
          </a:r>
          <a:r>
            <a:rPr lang="en-IE" sz="1100" baseline="0"/>
            <a:t> evident and link them to the summary table. </a:t>
          </a:r>
        </a:p>
        <a:p>
          <a:pPr algn="l"/>
          <a:r>
            <a:rPr lang="en-IE" sz="1100" baseline="0"/>
            <a:t>Insert/delete lines for your </a:t>
          </a:r>
          <a:r>
            <a:rPr lang="en-IE" sz="1100" u="sng" baseline="0"/>
            <a:t>calculations</a:t>
          </a:r>
          <a:r>
            <a:rPr lang="en-IE" sz="1100" u="none" baseline="0"/>
            <a:t> </a:t>
          </a:r>
          <a:r>
            <a:rPr lang="en-IE" sz="1100" baseline="0"/>
            <a:t>at your best convenience.</a:t>
          </a:r>
          <a:endParaRPr lang="en-IE" sz="1100"/>
        </a:p>
      </xdr:txBody>
    </xdr:sp>
    <xdr:clientData/>
  </xdr:twoCellAnchor>
  <xdr:twoCellAnchor>
    <xdr:from>
      <xdr:col>15</xdr:col>
      <xdr:colOff>352609</xdr:colOff>
      <xdr:row>38</xdr:row>
      <xdr:rowOff>92449</xdr:rowOff>
    </xdr:from>
    <xdr:to>
      <xdr:col>21</xdr:col>
      <xdr:colOff>380999</xdr:colOff>
      <xdr:row>47</xdr:row>
      <xdr:rowOff>100852</xdr:rowOff>
    </xdr:to>
    <xdr:sp macro="" textlink="">
      <xdr:nvSpPr>
        <xdr:cNvPr id="34" name="Rectangle 33">
          <a:extLst>
            <a:ext uri="{FF2B5EF4-FFF2-40B4-BE49-F238E27FC236}">
              <a16:creationId xmlns:a16="http://schemas.microsoft.com/office/drawing/2014/main" id="{04270B4C-D3FE-4000-B9C4-E9FBF6BCDC06}"/>
            </a:ext>
          </a:extLst>
        </xdr:cNvPr>
        <xdr:cNvSpPr/>
      </xdr:nvSpPr>
      <xdr:spPr>
        <a:xfrm>
          <a:off x="14214285" y="5381625"/>
          <a:ext cx="3255685" cy="1588433"/>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Note</a:t>
          </a:r>
          <a:r>
            <a:rPr lang="en-IE" sz="1100" b="0"/>
            <a:t>: </a:t>
          </a:r>
        </a:p>
        <a:p>
          <a:pPr algn="l"/>
          <a:r>
            <a:rPr lang="en-IE" sz="1100" b="0"/>
            <a:t>- OPEX,</a:t>
          </a:r>
          <a:r>
            <a:rPr lang="en-IE" sz="1100" b="0" baseline="0"/>
            <a:t> CAPEX and RV should not be discounted.</a:t>
          </a:r>
        </a:p>
        <a:p>
          <a:pPr marL="0" marR="0" lvl="0" indent="0" algn="l" defTabSz="914400" eaLnBrk="1" fontAlgn="auto" latinLnBrk="0" hangingPunct="1">
            <a:lnSpc>
              <a:spcPct val="100000"/>
            </a:lnSpc>
            <a:spcBef>
              <a:spcPts val="0"/>
            </a:spcBef>
            <a:spcAft>
              <a:spcPts val="0"/>
            </a:spcAft>
            <a:buClrTx/>
            <a:buSzTx/>
            <a:buFontTx/>
            <a:buNone/>
            <a:tabLst/>
            <a:defRPr/>
          </a:pPr>
          <a:endParaRPr lang="en-IE" sz="1100" b="0" baseline="0"/>
        </a:p>
        <a:p>
          <a:pPr marL="0" marR="0" lvl="0" indent="0" algn="l" defTabSz="914400" eaLnBrk="1" fontAlgn="auto" latinLnBrk="0" hangingPunct="1">
            <a:lnSpc>
              <a:spcPct val="100000"/>
            </a:lnSpc>
            <a:spcBef>
              <a:spcPts val="0"/>
            </a:spcBef>
            <a:spcAft>
              <a:spcPts val="0"/>
            </a:spcAft>
            <a:buClrTx/>
            <a:buSzTx/>
            <a:buFontTx/>
            <a:buNone/>
            <a:tabLst/>
            <a:defRPr/>
          </a:pPr>
          <a:r>
            <a:rPr lang="en-IE" sz="1100" b="0" baseline="0"/>
            <a:t>-</a:t>
          </a:r>
          <a:r>
            <a:rPr lang="en-IE" sz="1100" baseline="0">
              <a:solidFill>
                <a:schemeClr val="lt1"/>
              </a:solidFill>
              <a:effectLst/>
              <a:latin typeface="+mn-lt"/>
              <a:ea typeface="+mn-ea"/>
              <a:cs typeface="+mn-cs"/>
            </a:rPr>
            <a:t>Ensure that the values are expressed in Million EUR.</a:t>
          </a:r>
          <a:endParaRPr lang="en-IE">
            <a:effectLst/>
          </a:endParaRPr>
        </a:p>
        <a:p>
          <a:pPr algn="l"/>
          <a:endParaRPr lang="en-IE" sz="1100" b="0" baseline="0"/>
        </a:p>
        <a:p>
          <a:pPr algn="l"/>
          <a:r>
            <a:rPr lang="en-IE" sz="1100" b="0" baseline="0"/>
            <a:t>- The protected calc_CBA_disc sheet performs the discounted calculations.  </a:t>
          </a:r>
          <a:endParaRPr lang="en-IE" sz="1100" b="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158751</xdr:colOff>
      <xdr:row>3</xdr:row>
      <xdr:rowOff>45603</xdr:rowOff>
    </xdr:from>
    <xdr:to>
      <xdr:col>10</xdr:col>
      <xdr:colOff>60613</xdr:colOff>
      <xdr:row>7</xdr:row>
      <xdr:rowOff>103908</xdr:rowOff>
    </xdr:to>
    <xdr:sp macro="" textlink="">
      <xdr:nvSpPr>
        <xdr:cNvPr id="2" name="Speech Bubble: Rectangle 1">
          <a:extLst>
            <a:ext uri="{FF2B5EF4-FFF2-40B4-BE49-F238E27FC236}">
              <a16:creationId xmlns:a16="http://schemas.microsoft.com/office/drawing/2014/main" id="{00000000-0008-0000-0200-000002000000}"/>
            </a:ext>
          </a:extLst>
        </xdr:cNvPr>
        <xdr:cNvSpPr/>
      </xdr:nvSpPr>
      <xdr:spPr>
        <a:xfrm>
          <a:off x="3804228" y="2781876"/>
          <a:ext cx="2049317" cy="352714"/>
        </a:xfrm>
        <a:prstGeom prst="wedgeRectCallout">
          <a:avLst>
            <a:gd name="adj1" fmla="val -62740"/>
            <a:gd name="adj2" fmla="val -37734"/>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de-DE" sz="1100"/>
            <a:t>If only one base year should be used, leave cells</a:t>
          </a:r>
          <a:r>
            <a:rPr lang="de-DE" sz="1100" baseline="0"/>
            <a:t> for base year 2 and 3 empty.</a:t>
          </a:r>
          <a:endParaRPr lang="de-DE" sz="1100"/>
        </a:p>
      </xdr:txBody>
    </xdr:sp>
    <xdr:clientData/>
  </xdr:twoCellAnchor>
  <xdr:oneCellAnchor>
    <xdr:from>
      <xdr:col>1</xdr:col>
      <xdr:colOff>17317</xdr:colOff>
      <xdr:row>0</xdr:row>
      <xdr:rowOff>176070</xdr:rowOff>
    </xdr:from>
    <xdr:ext cx="13571683" cy="2182090"/>
    <xdr:sp macro="" textlink="">
      <xdr:nvSpPr>
        <xdr:cNvPr id="3" name="TextBox 2">
          <a:extLst>
            <a:ext uri="{FF2B5EF4-FFF2-40B4-BE49-F238E27FC236}">
              <a16:creationId xmlns:a16="http://schemas.microsoft.com/office/drawing/2014/main" id="{00000000-0008-0000-0200-000003000000}"/>
            </a:ext>
          </a:extLst>
        </xdr:cNvPr>
        <xdr:cNvSpPr txBox="1"/>
      </xdr:nvSpPr>
      <xdr:spPr>
        <a:xfrm>
          <a:off x="155862" y="176070"/>
          <a:ext cx="13571683" cy="2182090"/>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a:solidFill>
                <a:srgbClr val="4D4D4D"/>
              </a:solidFill>
            </a:rPr>
            <a:t>In this worksheet, the user enters general information about the project and the counterfactual.</a:t>
          </a:r>
        </a:p>
        <a:p>
          <a:endParaRPr lang="en-GB" sz="1100">
            <a:solidFill>
              <a:srgbClr val="4D4D4D"/>
            </a:solidFill>
          </a:endParaRPr>
        </a:p>
        <a:p>
          <a:pPr lvl="1"/>
          <a:r>
            <a:rPr lang="en-GB" sz="1100" b="1">
              <a:solidFill>
                <a:srgbClr val="4D4D4D"/>
              </a:solidFill>
            </a:rPr>
            <a:t>Base years: </a:t>
          </a:r>
          <a:r>
            <a:rPr lang="en-GB" sz="1100">
              <a:solidFill>
                <a:srgbClr val="4D4D4D"/>
              </a:solidFill>
            </a:rPr>
            <a:t>To monetize the impact of the project and the counterfactual along the seven indicators, base years have to be defined. For these base years, annual costs and benefits are monetized. For example, the user may choose three base years throughout the lifetime of the project and monetize the indicators for these three years. Thereby, a project’s changing impact throughout time can be reflected. In between those base years, values will be linearly interpolated (or kept constant in case of only one base year). Up to three base years can be defined in ascending order (BY 3 &gt; BY 2 &gt; BY 1).</a:t>
          </a:r>
        </a:p>
        <a:p>
          <a:pPr lvl="1"/>
          <a:endParaRPr lang="en-GB" sz="1100">
            <a:solidFill>
              <a:srgbClr val="4D4D4D"/>
            </a:solidFill>
          </a:endParaRPr>
        </a:p>
        <a:p>
          <a:pPr lvl="1"/>
          <a:r>
            <a:rPr lang="en-GB" sz="1100" b="1">
              <a:solidFill>
                <a:srgbClr val="4D4D4D"/>
              </a:solidFill>
            </a:rPr>
            <a:t>Commissioning year: </a:t>
          </a:r>
          <a:r>
            <a:rPr lang="en-GB" sz="1100">
              <a:solidFill>
                <a:srgbClr val="4D4D4D"/>
              </a:solidFill>
            </a:rPr>
            <a:t>The year in which the project or counterfactual will be commissioned. All investment costs of the project are attributed to the commissioning year.</a:t>
          </a:r>
        </a:p>
        <a:p>
          <a:pPr lvl="1"/>
          <a:endParaRPr lang="en-GB" sz="1100">
            <a:solidFill>
              <a:srgbClr val="4D4D4D"/>
            </a:solidFill>
          </a:endParaRPr>
        </a:p>
        <a:p>
          <a:pPr lvl="1"/>
          <a:r>
            <a:rPr lang="en-GB" sz="1100" b="1">
              <a:solidFill>
                <a:srgbClr val="4D4D4D"/>
              </a:solidFill>
            </a:rPr>
            <a:t>Lifetime: </a:t>
          </a:r>
          <a:r>
            <a:rPr lang="en-GB" sz="1100">
              <a:solidFill>
                <a:srgbClr val="4D4D4D"/>
              </a:solidFill>
            </a:rPr>
            <a:t>Technical lifetime of the project or counterfactual. Throughout the lifetime of the project or counterfactual, socio-economic costs and benefits occur according to the</a:t>
          </a:r>
        </a:p>
        <a:p>
          <a:pPr lvl="1"/>
          <a:r>
            <a:rPr lang="en-GB" sz="1100">
              <a:solidFill>
                <a:srgbClr val="4D4D4D"/>
              </a:solidFill>
            </a:rPr>
            <a:t>seven impact indicators. The residual value (e.g. dismantling costs) is attributed to the decommissioning year, i.e. the commissioning year plus the lifetime.</a:t>
          </a:r>
        </a:p>
        <a:p>
          <a:pPr lvl="1"/>
          <a:endParaRPr lang="en-GB" sz="1100">
            <a:solidFill>
              <a:srgbClr val="4D4D4D"/>
            </a:solidFill>
          </a:endParaRPr>
        </a:p>
        <a:p>
          <a:pPr lvl="1"/>
          <a:r>
            <a:rPr lang="en-GB" sz="1100" b="1">
              <a:solidFill>
                <a:srgbClr val="4D4D4D"/>
              </a:solidFill>
            </a:rPr>
            <a:t>Social discount rate: </a:t>
          </a:r>
          <a:r>
            <a:rPr lang="en-GB" sz="1100">
              <a:solidFill>
                <a:srgbClr val="4D4D4D"/>
              </a:solidFill>
            </a:rPr>
            <a:t>The social discount rate is used to calculate the NPV of a project. It is fixed to 4% and should not be changed.</a:t>
          </a:r>
          <a:endParaRPr lang="en-GB" sz="800">
            <a:solidFill>
              <a:schemeClr val="tx1"/>
            </a:solidFill>
          </a:endParaRP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8</xdr:col>
      <xdr:colOff>264967</xdr:colOff>
      <xdr:row>7</xdr:row>
      <xdr:rowOff>67254</xdr:rowOff>
    </xdr:from>
    <xdr:to>
      <xdr:col>16</xdr:col>
      <xdr:colOff>150091</xdr:colOff>
      <xdr:row>16</xdr:row>
      <xdr:rowOff>1</xdr:rowOff>
    </xdr:to>
    <xdr:sp macro="" textlink="">
      <xdr:nvSpPr>
        <xdr:cNvPr id="2" name="Speech Bubble: Rectangle 1">
          <a:extLst>
            <a:ext uri="{FF2B5EF4-FFF2-40B4-BE49-F238E27FC236}">
              <a16:creationId xmlns:a16="http://schemas.microsoft.com/office/drawing/2014/main" id="{00000000-0008-0000-0300-000002000000}"/>
            </a:ext>
          </a:extLst>
        </xdr:cNvPr>
        <xdr:cNvSpPr/>
      </xdr:nvSpPr>
      <xdr:spPr>
        <a:xfrm>
          <a:off x="6153149" y="2032868"/>
          <a:ext cx="4180033" cy="1257588"/>
        </a:xfrm>
        <a:prstGeom prst="wedgeRectCallout">
          <a:avLst>
            <a:gd name="adj1" fmla="val -68394"/>
            <a:gd name="adj2" fmla="val -34110"/>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de-DE" sz="1100">
              <a:solidFill>
                <a:schemeClr val="lt1"/>
              </a:solidFill>
              <a:effectLst/>
              <a:latin typeface="+mn-lt"/>
              <a:ea typeface="+mn-ea"/>
              <a:cs typeface="+mn-cs"/>
            </a:rPr>
            <a:t>If only one base year should be used, leave cells</a:t>
          </a:r>
          <a:r>
            <a:rPr lang="de-DE" sz="1100" baseline="0">
              <a:solidFill>
                <a:schemeClr val="lt1"/>
              </a:solidFill>
              <a:effectLst/>
              <a:latin typeface="+mn-lt"/>
              <a:ea typeface="+mn-ea"/>
              <a:cs typeface="+mn-cs"/>
            </a:rPr>
            <a:t> for base year 2/3 empty.</a:t>
          </a:r>
          <a:endParaRPr lang="de-DE">
            <a:effectLst/>
          </a:endParaRPr>
        </a:p>
        <a:p>
          <a:pPr algn="l"/>
          <a:endParaRPr lang="de-DE" sz="1100" baseline="0"/>
        </a:p>
        <a:p>
          <a:pPr algn="l"/>
          <a:r>
            <a:rPr lang="de-DE" sz="1100" baseline="0"/>
            <a:t>All indicators which are not used/monetized can be set to zero.</a:t>
          </a:r>
        </a:p>
        <a:p>
          <a:pPr algn="l"/>
          <a:endParaRPr lang="de-DE" sz="1100" baseline="0"/>
        </a:p>
        <a:p>
          <a:pPr algn="l"/>
          <a:r>
            <a:rPr lang="de-DE" sz="1100">
              <a:solidFill>
                <a:srgbClr val="FF0000"/>
              </a:solidFill>
            </a:rPr>
            <a:t>Indicate costs</a:t>
          </a:r>
          <a:r>
            <a:rPr lang="de-DE" sz="1100" baseline="0">
              <a:solidFill>
                <a:srgbClr val="FF0000"/>
              </a:solidFill>
            </a:rPr>
            <a:t> as negative number (example: -10).</a:t>
          </a:r>
          <a:r>
            <a:rPr lang="de-DE" sz="1100" baseline="0"/>
            <a:t> </a:t>
          </a:r>
          <a:endParaRPr lang="de-DE" sz="1100"/>
        </a:p>
      </xdr:txBody>
    </xdr:sp>
    <xdr:clientData/>
  </xdr:twoCellAnchor>
  <xdr:oneCellAnchor>
    <xdr:from>
      <xdr:col>2</xdr:col>
      <xdr:colOff>17318</xdr:colOff>
      <xdr:row>0</xdr:row>
      <xdr:rowOff>147205</xdr:rowOff>
    </xdr:from>
    <xdr:ext cx="10711295" cy="995795"/>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554182" y="147205"/>
          <a:ext cx="10711295" cy="995795"/>
        </a:xfrm>
        <a:prstGeom prst="rect">
          <a:avLst/>
        </a:prstGeom>
        <a:solidFill>
          <a:schemeClr val="bg1"/>
        </a:solidFill>
        <a:ln>
          <a:solidFill>
            <a:srgbClr val="0356B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100">
              <a:solidFill>
                <a:srgbClr val="4D4D4D"/>
              </a:solidFill>
            </a:rPr>
            <a:t>In this worksheet, the user enters data about costs and benefits of the project and its counterfactual.</a:t>
          </a:r>
        </a:p>
        <a:p>
          <a:pPr lvl="1"/>
          <a:endParaRPr lang="en-GB" sz="1100" b="1">
            <a:solidFill>
              <a:srgbClr val="4D4D4D"/>
            </a:solidFill>
          </a:endParaRPr>
        </a:p>
        <a:p>
          <a:pPr lvl="1"/>
          <a:r>
            <a:rPr lang="en-GB" sz="1100" b="1">
              <a:solidFill>
                <a:srgbClr val="4D4D4D"/>
              </a:solidFill>
            </a:rPr>
            <a:t>Table Costs and Benefits: </a:t>
          </a:r>
          <a:r>
            <a:rPr lang="en-GB" sz="1100">
              <a:solidFill>
                <a:srgbClr val="4D4D4D"/>
              </a:solidFill>
            </a:rPr>
            <a:t>In this table, the user enters the monetized values for the indicators in million EUR). Indicator values can be entered for up to three base years. In between those base years, values will be linearly interpolated (or kept constant in case of only one base year). Values need to be defined for the project and the counterfactual separately.</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7</xdr:col>
      <xdr:colOff>180975</xdr:colOff>
      <xdr:row>37</xdr:row>
      <xdr:rowOff>0</xdr:rowOff>
    </xdr:from>
    <xdr:to>
      <xdr:col>8</xdr:col>
      <xdr:colOff>1609725</xdr:colOff>
      <xdr:row>40</xdr:row>
      <xdr:rowOff>414618</xdr:rowOff>
    </xdr:to>
    <xdr:sp macro="" textlink="">
      <xdr:nvSpPr>
        <xdr:cNvPr id="2" name="Rectangle 1">
          <a:extLst>
            <a:ext uri="{FF2B5EF4-FFF2-40B4-BE49-F238E27FC236}">
              <a16:creationId xmlns:a16="http://schemas.microsoft.com/office/drawing/2014/main" id="{3485C927-2E1A-4F96-8291-E35C6DB74699}"/>
            </a:ext>
          </a:extLst>
        </xdr:cNvPr>
        <xdr:cNvSpPr/>
      </xdr:nvSpPr>
      <xdr:spPr>
        <a:xfrm>
          <a:off x="11689416" y="5748618"/>
          <a:ext cx="3244103" cy="1490382"/>
        </a:xfrm>
        <a:prstGeom prst="rect">
          <a:avLst/>
        </a:prstGeom>
        <a:solidFill>
          <a:schemeClr val="accent6">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IE" sz="1100" b="1"/>
            <a:t>Instruction</a:t>
          </a:r>
          <a:r>
            <a:rPr lang="en-IE" sz="1100"/>
            <a:t>:</a:t>
          </a:r>
        </a:p>
        <a:p>
          <a:pPr algn="l"/>
          <a:r>
            <a:rPr lang="en-IE" sz="1100"/>
            <a:t>This</a:t>
          </a:r>
          <a:r>
            <a:rPr lang="en-IE" sz="1100" baseline="0"/>
            <a:t> controls are informative and help to control the quality of the financial analysis.</a:t>
          </a:r>
        </a:p>
        <a:p>
          <a:pPr algn="l"/>
          <a:r>
            <a:rPr lang="en-IE" sz="1100" baseline="0"/>
            <a:t>Applicant caution is recommended if a control result is FALSE while the crititicality is YES. </a:t>
          </a:r>
        </a:p>
        <a:p>
          <a:pPr algn="l"/>
          <a:r>
            <a:rPr lang="en-IE" sz="1100" baseline="0"/>
            <a:t>--&gt; In this case a consistency error might be present in the model, imparing correct conclusions. </a:t>
          </a:r>
          <a:endParaRPr lang="en-IE" sz="1100"/>
        </a:p>
      </xdr:txBody>
    </xdr:sp>
    <xdr:clientData/>
  </xdr:twoCellAnchor>
  <xdr:oneCellAnchor>
    <xdr:from>
      <xdr:col>2</xdr:col>
      <xdr:colOff>152400</xdr:colOff>
      <xdr:row>96</xdr:row>
      <xdr:rowOff>57150</xdr:rowOff>
    </xdr:from>
    <xdr:ext cx="205740" cy="331470"/>
    <xdr:sp macro="" textlink="">
      <xdr:nvSpPr>
        <xdr:cNvPr id="3" name="Check Box 1" hidden="1">
          <a:extLst>
            <a:ext uri="{63B3BB69-23CF-44E3-9099-C40C66FF867C}">
              <a14:compatExt xmlns:a14="http://schemas.microsoft.com/office/drawing/2010/main" spid="_x0000_s15361"/>
            </a:ext>
            <a:ext uri="{FF2B5EF4-FFF2-40B4-BE49-F238E27FC236}">
              <a16:creationId xmlns:a16="http://schemas.microsoft.com/office/drawing/2014/main" id="{7A247753-AE49-4836-B1DE-8B4C5A894D0C}"/>
            </a:ext>
          </a:extLst>
        </xdr:cNvPr>
        <xdr:cNvSpPr/>
      </xdr:nvSpPr>
      <xdr:spPr bwMode="auto">
        <a:xfrm>
          <a:off x="3714750" y="12392025"/>
          <a:ext cx="205740" cy="3314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142875</xdr:colOff>
      <xdr:row>108</xdr:row>
      <xdr:rowOff>57150</xdr:rowOff>
    </xdr:from>
    <xdr:ext cx="188595" cy="320040"/>
    <xdr:sp macro="" textlink="">
      <xdr:nvSpPr>
        <xdr:cNvPr id="4" name="Check Box 2" hidden="1">
          <a:extLst>
            <a:ext uri="{63B3BB69-23CF-44E3-9099-C40C66FF867C}">
              <a14:compatExt xmlns:a14="http://schemas.microsoft.com/office/drawing/2010/main" spid="_x0000_s15362"/>
            </a:ext>
            <a:ext uri="{FF2B5EF4-FFF2-40B4-BE49-F238E27FC236}">
              <a16:creationId xmlns:a16="http://schemas.microsoft.com/office/drawing/2014/main" id="{D6C6A516-312C-4ECD-A078-2DB7FA41CB3B}"/>
            </a:ext>
          </a:extLst>
        </xdr:cNvPr>
        <xdr:cNvSpPr/>
      </xdr:nvSpPr>
      <xdr:spPr bwMode="auto">
        <a:xfrm>
          <a:off x="3705225" y="14106525"/>
          <a:ext cx="188595" cy="3200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152400</xdr:colOff>
      <xdr:row>100</xdr:row>
      <xdr:rowOff>66675</xdr:rowOff>
    </xdr:from>
    <xdr:ext cx="217170" cy="373380"/>
    <xdr:sp macro="" textlink="">
      <xdr:nvSpPr>
        <xdr:cNvPr id="5" name="Check Box 3" hidden="1">
          <a:extLst>
            <a:ext uri="{63B3BB69-23CF-44E3-9099-C40C66FF867C}">
              <a14:compatExt xmlns:a14="http://schemas.microsoft.com/office/drawing/2010/main" spid="_x0000_s15363"/>
            </a:ext>
            <a:ext uri="{FF2B5EF4-FFF2-40B4-BE49-F238E27FC236}">
              <a16:creationId xmlns:a16="http://schemas.microsoft.com/office/drawing/2014/main" id="{E8FF2665-0BC8-4463-9E02-85899BC6B21C}"/>
            </a:ext>
          </a:extLst>
        </xdr:cNvPr>
        <xdr:cNvSpPr/>
      </xdr:nvSpPr>
      <xdr:spPr bwMode="auto">
        <a:xfrm>
          <a:off x="3714750" y="12973050"/>
          <a:ext cx="217170" cy="3733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142875</xdr:colOff>
      <xdr:row>104</xdr:row>
      <xdr:rowOff>57150</xdr:rowOff>
    </xdr:from>
    <xdr:ext cx="253365" cy="382905"/>
    <xdr:sp macro="" textlink="">
      <xdr:nvSpPr>
        <xdr:cNvPr id="6" name="Check Box 4" hidden="1">
          <a:extLst>
            <a:ext uri="{63B3BB69-23CF-44E3-9099-C40C66FF867C}">
              <a14:compatExt xmlns:a14="http://schemas.microsoft.com/office/drawing/2010/main" spid="_x0000_s15364"/>
            </a:ext>
            <a:ext uri="{FF2B5EF4-FFF2-40B4-BE49-F238E27FC236}">
              <a16:creationId xmlns:a16="http://schemas.microsoft.com/office/drawing/2014/main" id="{15BD479A-2B81-477E-8336-17971A65E4B9}"/>
            </a:ext>
          </a:extLst>
        </xdr:cNvPr>
        <xdr:cNvSpPr/>
      </xdr:nvSpPr>
      <xdr:spPr bwMode="auto">
        <a:xfrm>
          <a:off x="3705225" y="13535025"/>
          <a:ext cx="253365" cy="3829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142875</xdr:colOff>
      <xdr:row>102</xdr:row>
      <xdr:rowOff>66675</xdr:rowOff>
    </xdr:from>
    <xdr:ext cx="238125" cy="373380"/>
    <xdr:sp macro="" textlink="">
      <xdr:nvSpPr>
        <xdr:cNvPr id="7" name="Check Box 5" hidden="1">
          <a:extLst>
            <a:ext uri="{63B3BB69-23CF-44E3-9099-C40C66FF867C}">
              <a14:compatExt xmlns:a14="http://schemas.microsoft.com/office/drawing/2010/main" spid="_x0000_s15365"/>
            </a:ext>
            <a:ext uri="{FF2B5EF4-FFF2-40B4-BE49-F238E27FC236}">
              <a16:creationId xmlns:a16="http://schemas.microsoft.com/office/drawing/2014/main" id="{4325BD27-3888-4F33-935E-6F21137CF172}"/>
            </a:ext>
          </a:extLst>
        </xdr:cNvPr>
        <xdr:cNvSpPr/>
      </xdr:nvSpPr>
      <xdr:spPr bwMode="auto">
        <a:xfrm>
          <a:off x="3705225" y="13258800"/>
          <a:ext cx="238125" cy="3733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142875</xdr:colOff>
      <xdr:row>110</xdr:row>
      <xdr:rowOff>95250</xdr:rowOff>
    </xdr:from>
    <xdr:ext cx="226695" cy="266700"/>
    <xdr:sp macro="" textlink="">
      <xdr:nvSpPr>
        <xdr:cNvPr id="8" name="Check Box 6" hidden="1">
          <a:extLst>
            <a:ext uri="{63B3BB69-23CF-44E3-9099-C40C66FF867C}">
              <a14:compatExt xmlns:a14="http://schemas.microsoft.com/office/drawing/2010/main" spid="_x0000_s15366"/>
            </a:ext>
            <a:ext uri="{FF2B5EF4-FFF2-40B4-BE49-F238E27FC236}">
              <a16:creationId xmlns:a16="http://schemas.microsoft.com/office/drawing/2014/main" id="{DEC4ED91-17A5-4ED1-8997-6270BBF11E0F}"/>
            </a:ext>
          </a:extLst>
        </xdr:cNvPr>
        <xdr:cNvSpPr/>
      </xdr:nvSpPr>
      <xdr:spPr bwMode="auto">
        <a:xfrm>
          <a:off x="3705225" y="14430375"/>
          <a:ext cx="226695"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152400</xdr:colOff>
      <xdr:row>94</xdr:row>
      <xdr:rowOff>66675</xdr:rowOff>
    </xdr:from>
    <xdr:ext cx="205740" cy="373380"/>
    <xdr:sp macro="" textlink="">
      <xdr:nvSpPr>
        <xdr:cNvPr id="9" name="Check Box 7" hidden="1">
          <a:extLst>
            <a:ext uri="{63B3BB69-23CF-44E3-9099-C40C66FF867C}">
              <a14:compatExt xmlns:a14="http://schemas.microsoft.com/office/drawing/2010/main" spid="_x0000_s15367"/>
            </a:ext>
            <a:ext uri="{FF2B5EF4-FFF2-40B4-BE49-F238E27FC236}">
              <a16:creationId xmlns:a16="http://schemas.microsoft.com/office/drawing/2014/main" id="{1234BE0E-72C1-4C64-841B-D03D2AACCE87}"/>
            </a:ext>
          </a:extLst>
        </xdr:cNvPr>
        <xdr:cNvSpPr/>
      </xdr:nvSpPr>
      <xdr:spPr bwMode="auto">
        <a:xfrm>
          <a:off x="3714750" y="12115800"/>
          <a:ext cx="205740" cy="3733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142875</xdr:colOff>
      <xdr:row>112</xdr:row>
      <xdr:rowOff>95250</xdr:rowOff>
    </xdr:from>
    <xdr:ext cx="226695" cy="266700"/>
    <xdr:sp macro="" textlink="">
      <xdr:nvSpPr>
        <xdr:cNvPr id="10" name="Check Box 8" hidden="1">
          <a:extLst>
            <a:ext uri="{63B3BB69-23CF-44E3-9099-C40C66FF867C}">
              <a14:compatExt xmlns:a14="http://schemas.microsoft.com/office/drawing/2010/main" spid="_x0000_s15368"/>
            </a:ext>
            <a:ext uri="{FF2B5EF4-FFF2-40B4-BE49-F238E27FC236}">
              <a16:creationId xmlns:a16="http://schemas.microsoft.com/office/drawing/2014/main" id="{B500A47B-17B0-4A99-8C9C-25EA46ACA799}"/>
            </a:ext>
          </a:extLst>
        </xdr:cNvPr>
        <xdr:cNvSpPr/>
      </xdr:nvSpPr>
      <xdr:spPr bwMode="auto">
        <a:xfrm>
          <a:off x="3705225" y="14716125"/>
          <a:ext cx="226695"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teamrooms.insidenci.com/Applic/SOE/WORK/TR/TR-ROAD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teamrooms.insidenci.com/Applic/SOE/WORK/IW/IWWABS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elp"/>
      <sheetName val="All road-compendium file"/>
      <sheetName val="Motorways-compendium file"/>
      <sheetName val="All road-work file"/>
      <sheetName val="Motorways-work file"/>
      <sheetName val="Check"/>
      <sheetName val="chart_roads"/>
      <sheetName val="chart_motorways"/>
      <sheetName val="User instructions"/>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1B"/>
      <sheetName val="3.1B-notes"/>
      <sheetName val="3.1C"/>
      <sheetName val="3.1C-notes"/>
      <sheetName val="IWWABST"/>
      <sheetName val="%"/>
      <sheetName val="Agregates"/>
      <sheetName val="PUB(estm.)"/>
      <sheetName val="Households"/>
      <sheetName val="MEX"/>
      <sheetName val="BEL"/>
      <sheetName val="DNK(98) DWSA"/>
      <sheetName val="DNK(98) quest."/>
      <sheetName val="DNK(97)"/>
      <sheetName val="FIN"/>
      <sheetName val="Ger.work1"/>
      <sheetName val="LUX"/>
      <sheetName val="UKD"/>
      <sheetName val="Module1"/>
      <sheetName val="by sector"/>
      <sheetName val="Questions to ctry."/>
      <sheetName val="KOR(qst.c.)"/>
      <sheetName val="(GRC(qst.c.))"/>
      <sheetName val="NLD(qst.c.)"/>
      <sheetName val="3.2A"/>
      <sheetName val="3.2B"/>
      <sheetName val="3.2B-notes"/>
      <sheetName val="3.2C"/>
      <sheetName val="3.2C-notes"/>
      <sheetName val="ManIN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Guidehouse Color Palette_Word">
  <a:themeElements>
    <a:clrScheme name="Guidehouse">
      <a:dk1>
        <a:srgbClr val="000000"/>
      </a:dk1>
      <a:lt1>
        <a:srgbClr val="FFFFFF"/>
      </a:lt1>
      <a:dk2>
        <a:srgbClr val="565656"/>
      </a:dk2>
      <a:lt2>
        <a:srgbClr val="E0E0E0"/>
      </a:lt2>
      <a:accent1>
        <a:srgbClr val="93D500"/>
      </a:accent1>
      <a:accent2>
        <a:srgbClr val="68952D"/>
      </a:accent2>
      <a:accent3>
        <a:srgbClr val="FADC33"/>
      </a:accent3>
      <a:accent4>
        <a:srgbClr val="FF7714"/>
      </a:accent4>
      <a:accent5>
        <a:srgbClr val="F9B723"/>
      </a:accent5>
      <a:accent6>
        <a:srgbClr val="1F55C9"/>
      </a:accent6>
      <a:hlink>
        <a:srgbClr val="1F55C9"/>
      </a:hlink>
      <a:folHlink>
        <a:srgbClr val="008AE0"/>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499984740745262"/>
    <pageSetUpPr fitToPage="1"/>
  </sheetPr>
  <dimension ref="A2:O74"/>
  <sheetViews>
    <sheetView showGridLines="0" tabSelected="1" showWhiteSpace="0" view="pageBreakPreview" topLeftCell="A19" zoomScale="115" zoomScaleNormal="115" zoomScaleSheetLayoutView="115" workbookViewId="0">
      <selection activeCell="F49" sqref="F49"/>
    </sheetView>
  </sheetViews>
  <sheetFormatPr defaultColWidth="0" defaultRowHeight="0" customHeight="1" zeroHeight="1" x14ac:dyDescent="0.2"/>
  <cols>
    <col min="1" max="1" width="2.44140625" customWidth="1"/>
    <col min="2" max="2" width="0.6640625" customWidth="1"/>
    <col min="3" max="3" width="1" customWidth="1"/>
    <col min="4" max="4" width="9.33203125" customWidth="1"/>
    <col min="5" max="5" width="11" customWidth="1"/>
    <col min="6" max="6" width="47.33203125" customWidth="1"/>
    <col min="7" max="7" width="13.6640625" customWidth="1"/>
    <col min="8" max="8" width="2.109375" customWidth="1"/>
    <col min="9" max="9" width="1.6640625" customWidth="1"/>
    <col min="10" max="10" width="7.33203125" customWidth="1"/>
    <col min="11" max="11" width="1.44140625" customWidth="1"/>
    <col min="12" max="12" width="18.109375" customWidth="1"/>
    <col min="13" max="13" width="2.44140625" customWidth="1"/>
    <col min="14" max="14" width="7.44140625" customWidth="1"/>
    <col min="15" max="15" width="0" hidden="1" customWidth="1"/>
    <col min="16" max="16384" width="9.33203125" hidden="1"/>
  </cols>
  <sheetData>
    <row r="2" spans="1:14" ht="10" x14ac:dyDescent="0.2"/>
    <row r="3" spans="1:14" ht="6" customHeight="1" x14ac:dyDescent="0.2">
      <c r="A3" s="206"/>
      <c r="B3" s="207"/>
      <c r="C3" s="216" t="s">
        <v>332</v>
      </c>
      <c r="D3" s="216"/>
      <c r="E3" s="216"/>
      <c r="F3" s="216"/>
      <c r="G3" s="216"/>
      <c r="H3" s="216"/>
      <c r="I3" s="216"/>
      <c r="J3" s="216"/>
      <c r="K3" s="216"/>
      <c r="L3" s="216"/>
      <c r="M3" s="216"/>
      <c r="N3" s="216"/>
    </row>
    <row r="4" spans="1:14" ht="10" hidden="1" customHeight="1" x14ac:dyDescent="0.2">
      <c r="A4" s="206"/>
      <c r="B4" s="207"/>
      <c r="C4" s="216"/>
      <c r="D4" s="216"/>
      <c r="E4" s="216"/>
      <c r="F4" s="216"/>
      <c r="G4" s="216"/>
      <c r="H4" s="216"/>
      <c r="I4" s="216"/>
      <c r="J4" s="216"/>
      <c r="K4" s="216"/>
      <c r="L4" s="216"/>
      <c r="M4" s="216"/>
      <c r="N4" s="216"/>
    </row>
    <row r="5" spans="1:14" ht="9" customHeight="1" x14ac:dyDescent="0.2">
      <c r="A5" s="206"/>
      <c r="B5" s="207"/>
      <c r="C5" s="216"/>
      <c r="D5" s="216"/>
      <c r="E5" s="216"/>
      <c r="F5" s="216"/>
      <c r="G5" s="216"/>
      <c r="H5" s="216"/>
      <c r="I5" s="216"/>
      <c r="J5" s="216"/>
      <c r="K5" s="216"/>
      <c r="L5" s="216"/>
      <c r="M5" s="216"/>
      <c r="N5" s="216"/>
    </row>
    <row r="6" spans="1:14" ht="10.5" customHeight="1" x14ac:dyDescent="0.2">
      <c r="A6" s="206"/>
      <c r="B6" s="207"/>
      <c r="C6" s="207"/>
      <c r="D6" s="207"/>
      <c r="E6" s="207"/>
      <c r="F6" s="207"/>
      <c r="G6" s="207"/>
      <c r="H6" s="207"/>
      <c r="I6" s="207"/>
      <c r="J6" s="207"/>
      <c r="K6" s="207"/>
      <c r="L6" s="207"/>
      <c r="M6" s="207"/>
      <c r="N6" s="207"/>
    </row>
    <row r="7" spans="1:14" ht="10.5" customHeight="1" x14ac:dyDescent="0.2">
      <c r="A7" s="206"/>
      <c r="B7" s="207"/>
      <c r="C7" s="207"/>
      <c r="D7" s="207"/>
      <c r="E7" s="207"/>
      <c r="F7" s="207"/>
      <c r="G7" s="207"/>
      <c r="H7" s="207"/>
      <c r="I7" s="207"/>
      <c r="J7" s="207"/>
      <c r="K7" s="207"/>
      <c r="L7" s="207"/>
      <c r="M7" s="207"/>
      <c r="N7" s="207"/>
    </row>
    <row r="8" spans="1:14" ht="10" x14ac:dyDescent="0.2"/>
    <row r="9" spans="1:14" ht="10" x14ac:dyDescent="0.2"/>
    <row r="10" spans="1:14" ht="10" x14ac:dyDescent="0.2"/>
    <row r="11" spans="1:14" ht="10" x14ac:dyDescent="0.2"/>
    <row r="12" spans="1:14" ht="10" x14ac:dyDescent="0.2"/>
    <row r="13" spans="1:14" ht="10" x14ac:dyDescent="0.2"/>
    <row r="14" spans="1:14" ht="10" x14ac:dyDescent="0.2"/>
    <row r="15" spans="1:14" ht="10" x14ac:dyDescent="0.2"/>
    <row r="16" spans="1:14" ht="10" x14ac:dyDescent="0.2"/>
    <row r="17" spans="3:12" ht="10" x14ac:dyDescent="0.2">
      <c r="C17" s="11"/>
      <c r="D17" s="23"/>
      <c r="E17" s="23"/>
      <c r="F17" s="23"/>
      <c r="G17" s="23"/>
      <c r="H17" s="23"/>
      <c r="I17" s="23"/>
      <c r="J17" s="23"/>
      <c r="K17" s="23"/>
      <c r="L17" s="23"/>
    </row>
    <row r="18" spans="3:12" ht="10" x14ac:dyDescent="0.2">
      <c r="C18" s="11"/>
      <c r="D18" s="23"/>
      <c r="E18" s="23"/>
      <c r="F18" s="23"/>
      <c r="G18" s="23"/>
      <c r="H18" s="23"/>
      <c r="I18" s="23"/>
      <c r="J18" s="23"/>
      <c r="K18" s="23"/>
      <c r="L18" s="23"/>
    </row>
    <row r="19" spans="3:12" ht="10" x14ac:dyDescent="0.2">
      <c r="C19" s="11"/>
      <c r="D19" s="23"/>
      <c r="E19" s="23"/>
      <c r="F19" s="23"/>
      <c r="G19" s="23"/>
      <c r="H19" s="23"/>
      <c r="I19" s="23"/>
      <c r="J19" s="23"/>
      <c r="K19" s="23"/>
      <c r="L19" s="23"/>
    </row>
    <row r="20" spans="3:12" ht="10" x14ac:dyDescent="0.2">
      <c r="C20" s="11"/>
      <c r="D20" s="23"/>
      <c r="E20" s="23"/>
      <c r="F20" s="23"/>
      <c r="G20" s="23"/>
      <c r="H20" s="23"/>
      <c r="I20" s="23"/>
      <c r="J20" s="23"/>
      <c r="K20" s="23"/>
      <c r="L20" s="23"/>
    </row>
    <row r="21" spans="3:12" ht="10" x14ac:dyDescent="0.2">
      <c r="C21" s="11"/>
      <c r="D21" s="23"/>
      <c r="E21" s="23"/>
      <c r="F21" s="23"/>
      <c r="G21" s="23"/>
      <c r="H21" s="23"/>
      <c r="I21" s="23"/>
      <c r="J21" s="23"/>
      <c r="K21" s="23"/>
      <c r="L21" s="23"/>
    </row>
    <row r="22" spans="3:12" ht="10" x14ac:dyDescent="0.2">
      <c r="C22" s="11"/>
      <c r="D22" s="23"/>
      <c r="E22" s="23"/>
      <c r="F22" s="23"/>
      <c r="G22" s="23"/>
      <c r="H22" s="23"/>
      <c r="I22" s="23"/>
      <c r="J22" s="23"/>
      <c r="K22" s="23"/>
      <c r="L22" s="23"/>
    </row>
    <row r="23" spans="3:12" ht="9.75" customHeight="1" x14ac:dyDescent="0.2">
      <c r="C23" s="11"/>
    </row>
    <row r="24" spans="3:12" ht="14.5" thickBot="1" x14ac:dyDescent="0.35">
      <c r="C24" s="22" t="s">
        <v>0</v>
      </c>
      <c r="D24" s="22"/>
      <c r="E24" s="22"/>
      <c r="F24" s="22"/>
      <c r="G24" s="22"/>
      <c r="H24" s="22"/>
      <c r="J24" s="57" t="s">
        <v>1</v>
      </c>
      <c r="K24" s="57"/>
      <c r="L24" s="57"/>
    </row>
    <row r="25" spans="3:12" ht="10" x14ac:dyDescent="0.2">
      <c r="C25" s="24" t="s">
        <v>2</v>
      </c>
    </row>
    <row r="26" spans="3:12" ht="10" x14ac:dyDescent="0.2"/>
    <row r="27" spans="3:12" ht="10.5" customHeight="1" x14ac:dyDescent="0.2">
      <c r="D27" s="220" t="s">
        <v>3</v>
      </c>
      <c r="E27" s="221"/>
      <c r="F27" s="58" t="s">
        <v>4</v>
      </c>
      <c r="G27" s="59"/>
      <c r="J27" s="60"/>
      <c r="L27" s="24"/>
    </row>
    <row r="28" spans="3:12" ht="10.5" x14ac:dyDescent="0.2">
      <c r="D28" s="217" t="s">
        <v>16</v>
      </c>
      <c r="E28" s="218"/>
      <c r="F28" s="65" t="s">
        <v>17</v>
      </c>
      <c r="G28" s="59"/>
      <c r="J28" s="60"/>
      <c r="L28" s="24"/>
    </row>
    <row r="29" spans="3:12" ht="10" x14ac:dyDescent="0.2">
      <c r="D29" s="222" t="s">
        <v>5</v>
      </c>
      <c r="E29" s="223"/>
      <c r="F29" s="61" t="s">
        <v>6</v>
      </c>
      <c r="G29" s="62"/>
      <c r="J29" s="63"/>
      <c r="L29" s="24"/>
    </row>
    <row r="30" spans="3:12" ht="10" x14ac:dyDescent="0.2">
      <c r="D30" s="224" t="s">
        <v>7</v>
      </c>
      <c r="E30" s="225"/>
      <c r="F30" s="61" t="s">
        <v>8</v>
      </c>
      <c r="G30" s="62"/>
      <c r="J30" s="64"/>
      <c r="L30" s="24"/>
    </row>
    <row r="31" spans="3:12" ht="10" x14ac:dyDescent="0.2">
      <c r="D31" s="224" t="s">
        <v>9</v>
      </c>
      <c r="E31" s="225"/>
      <c r="F31" s="61" t="s">
        <v>10</v>
      </c>
      <c r="G31" s="62"/>
      <c r="L31" s="24"/>
    </row>
    <row r="32" spans="3:12" ht="10" x14ac:dyDescent="0.2">
      <c r="D32" s="217" t="s">
        <v>333</v>
      </c>
      <c r="E32" s="218"/>
      <c r="F32" s="65" t="s">
        <v>336</v>
      </c>
      <c r="G32" s="66"/>
      <c r="L32" s="24"/>
    </row>
    <row r="33" spans="4:12" ht="10" x14ac:dyDescent="0.2">
      <c r="D33" s="217" t="s">
        <v>11</v>
      </c>
      <c r="E33" s="218"/>
      <c r="F33" s="65" t="s">
        <v>12</v>
      </c>
      <c r="G33" s="66"/>
      <c r="L33" s="24"/>
    </row>
    <row r="34" spans="4:12" ht="10" x14ac:dyDescent="0.2">
      <c r="D34" s="217" t="s">
        <v>13</v>
      </c>
      <c r="E34" s="218"/>
      <c r="F34" s="65" t="s">
        <v>12</v>
      </c>
      <c r="G34" s="66"/>
      <c r="L34" s="24"/>
    </row>
    <row r="35" spans="4:12" ht="10" x14ac:dyDescent="0.2">
      <c r="D35" s="217" t="s">
        <v>14</v>
      </c>
      <c r="E35" s="218"/>
      <c r="F35" s="65" t="s">
        <v>12</v>
      </c>
      <c r="G35" s="66"/>
      <c r="L35" s="24"/>
    </row>
    <row r="36" spans="4:12" ht="10" x14ac:dyDescent="0.2">
      <c r="D36" s="217" t="s">
        <v>15</v>
      </c>
      <c r="E36" s="218"/>
      <c r="F36" s="65" t="s">
        <v>12</v>
      </c>
      <c r="G36" s="66"/>
      <c r="L36" s="24"/>
    </row>
    <row r="37" spans="4:12" ht="10" x14ac:dyDescent="0.2">
      <c r="D37" s="226"/>
      <c r="E37" s="226"/>
      <c r="F37" s="208"/>
      <c r="G37" s="209"/>
      <c r="L37" s="24"/>
    </row>
    <row r="38" spans="4:12" ht="10" x14ac:dyDescent="0.2">
      <c r="D38" s="219"/>
      <c r="E38" s="219"/>
      <c r="F38" s="210"/>
      <c r="G38" s="211"/>
      <c r="L38" s="24"/>
    </row>
    <row r="39" spans="4:12" ht="10" x14ac:dyDescent="0.2">
      <c r="F39" s="67"/>
      <c r="G39" s="67"/>
      <c r="L39" s="24"/>
    </row>
    <row r="40" spans="4:12" ht="10" x14ac:dyDescent="0.2">
      <c r="D40" s="67"/>
      <c r="E40" s="67"/>
      <c r="F40" s="67"/>
      <c r="G40" s="67"/>
      <c r="L40" s="24"/>
    </row>
    <row r="41" spans="4:12" ht="10" hidden="1" customHeight="1" x14ac:dyDescent="0.2">
      <c r="D41" s="25"/>
      <c r="E41" s="25"/>
      <c r="F41" s="25"/>
      <c r="G41" s="25"/>
      <c r="J41" s="12"/>
      <c r="L41" s="24" t="s">
        <v>18</v>
      </c>
    </row>
    <row r="42" spans="4:12" ht="10" hidden="1" customHeight="1" x14ac:dyDescent="0.2">
      <c r="D42" s="25"/>
      <c r="E42" s="25"/>
      <c r="F42" s="25"/>
      <c r="G42" s="25"/>
      <c r="J42" s="13"/>
      <c r="L42" s="24" t="s">
        <v>19</v>
      </c>
    </row>
    <row r="43" spans="4:12" ht="10" hidden="1" customHeight="1" x14ac:dyDescent="0.2">
      <c r="D43" s="25"/>
      <c r="E43" s="25"/>
      <c r="F43" s="25"/>
      <c r="G43" s="25"/>
      <c r="J43" s="2"/>
      <c r="L43" s="24"/>
    </row>
    <row r="44" spans="4:12" ht="10" hidden="1" customHeight="1" x14ac:dyDescent="0.2">
      <c r="D44" s="25"/>
      <c r="E44" s="25"/>
      <c r="F44" s="25"/>
      <c r="G44" s="25"/>
      <c r="J44" s="3"/>
    </row>
    <row r="45" spans="4:12" ht="10" hidden="1" customHeight="1" x14ac:dyDescent="0.2">
      <c r="D45" s="25"/>
      <c r="E45" s="25"/>
      <c r="F45" s="25"/>
      <c r="G45" s="25"/>
      <c r="J45" s="26"/>
    </row>
    <row r="46" spans="4:12" ht="10" hidden="1" customHeight="1" x14ac:dyDescent="0.2">
      <c r="D46" s="25"/>
      <c r="E46" s="25"/>
      <c r="F46" s="25"/>
      <c r="G46" s="25"/>
    </row>
    <row r="47" spans="4:12" ht="10" x14ac:dyDescent="0.2"/>
    <row r="48" spans="4:12" ht="3.75" customHeight="1" x14ac:dyDescent="0.2"/>
    <row r="49" spans="4:13" ht="14.5" thickBot="1" x14ac:dyDescent="0.35">
      <c r="D49" s="22" t="s">
        <v>20</v>
      </c>
      <c r="E49" s="22"/>
      <c r="F49" s="22"/>
      <c r="G49" s="22"/>
      <c r="H49" s="22"/>
      <c r="I49" s="22"/>
      <c r="J49" s="22"/>
      <c r="K49" s="22"/>
      <c r="L49" s="22"/>
      <c r="M49" s="22"/>
    </row>
    <row r="50" spans="4:13" ht="10" x14ac:dyDescent="0.2"/>
    <row r="51" spans="4:13" ht="10" x14ac:dyDescent="0.2"/>
    <row r="52" spans="4:13" ht="10" x14ac:dyDescent="0.2"/>
    <row r="53" spans="4:13" ht="10" x14ac:dyDescent="0.2"/>
    <row r="54" spans="4:13" ht="10" x14ac:dyDescent="0.2"/>
    <row r="55" spans="4:13" ht="10" x14ac:dyDescent="0.2"/>
    <row r="56" spans="4:13" ht="10" x14ac:dyDescent="0.2"/>
    <row r="57" spans="4:13" ht="10" x14ac:dyDescent="0.2"/>
    <row r="58" spans="4:13" ht="10.5" x14ac:dyDescent="0.25">
      <c r="D58" s="215" t="s">
        <v>339</v>
      </c>
      <c r="E58" s="215"/>
      <c r="F58" s="215"/>
    </row>
    <row r="59" spans="4:13" ht="10" x14ac:dyDescent="0.2">
      <c r="D59" s="214" t="s">
        <v>337</v>
      </c>
      <c r="E59" s="214"/>
      <c r="F59" s="213" t="s">
        <v>338</v>
      </c>
    </row>
    <row r="60" spans="4:13" ht="10" x14ac:dyDescent="0.2">
      <c r="D60" s="214"/>
      <c r="E60" s="214"/>
      <c r="F60" s="213"/>
    </row>
    <row r="61" spans="4:13" ht="10" x14ac:dyDescent="0.2">
      <c r="D61" s="214"/>
      <c r="E61" s="214"/>
      <c r="F61" s="212"/>
    </row>
    <row r="62" spans="4:13" ht="10" hidden="1" x14ac:dyDescent="0.2"/>
    <row r="63" spans="4:13" ht="10" hidden="1" x14ac:dyDescent="0.2"/>
    <row r="64" spans="4:13" ht="10" hidden="1" x14ac:dyDescent="0.2"/>
    <row r="65" ht="10" hidden="1" x14ac:dyDescent="0.2"/>
    <row r="66" ht="10" hidden="1" x14ac:dyDescent="0.2"/>
    <row r="67" ht="10" hidden="1" x14ac:dyDescent="0.2"/>
    <row r="68" ht="10" hidden="1" x14ac:dyDescent="0.2"/>
    <row r="69" ht="10" hidden="1" x14ac:dyDescent="0.2"/>
    <row r="70" ht="10" hidden="1" x14ac:dyDescent="0.2"/>
    <row r="71" ht="10" hidden="1" x14ac:dyDescent="0.2"/>
    <row r="72" ht="10" hidden="1" x14ac:dyDescent="0.2"/>
    <row r="73" ht="10" hidden="1" x14ac:dyDescent="0.2"/>
    <row r="74" ht="10" hidden="1" x14ac:dyDescent="0.2"/>
  </sheetData>
  <sheetProtection algorithmName="SHA-512" hashValue="1meJ40UiczTL/s77POL2F62kWsvFGgd+43hGmFnsCACodzm8kzRS/YgbvOK2f7lnKQXA5khu1Powz8Ek+bNOgQ==" saltValue="5KSlzvB/JSJkJQ3X7/+sPA==" spinCount="100000" sheet="1" objects="1" scenarios="1"/>
  <mergeCells count="17">
    <mergeCell ref="D32:E32"/>
    <mergeCell ref="D59:E59"/>
    <mergeCell ref="D60:E60"/>
    <mergeCell ref="D61:E61"/>
    <mergeCell ref="D58:F58"/>
    <mergeCell ref="C3:N5"/>
    <mergeCell ref="D28:E28"/>
    <mergeCell ref="D38:E38"/>
    <mergeCell ref="D27:E27"/>
    <mergeCell ref="D29:E29"/>
    <mergeCell ref="D30:E30"/>
    <mergeCell ref="D31:E31"/>
    <mergeCell ref="D33:E33"/>
    <mergeCell ref="D34:E34"/>
    <mergeCell ref="D35:E35"/>
    <mergeCell ref="D36:E36"/>
    <mergeCell ref="D37:E37"/>
  </mergeCells>
  <dataValidations disablePrompts="1" count="1">
    <dataValidation type="list" allowBlank="1" showInputMessage="1" showErrorMessage="1" sqref="J30" xr:uid="{00000000-0002-0000-0000-000000000000}">
      <formula1>"Yes,No"</formula1>
    </dataValidation>
  </dataValidations>
  <printOptions horizontalCentered="1"/>
  <pageMargins left="0.70866141732283472" right="0.70866141732283472" top="0.74803149606299213" bottom="0.74803149606299213" header="0.31496062992125984" footer="0.31496062992125984"/>
  <pageSetup paperSize="9" scale="8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1" tint="0.499984740745262"/>
  </sheetPr>
  <dimension ref="B1:S122"/>
  <sheetViews>
    <sheetView showGridLines="0" zoomScaleNormal="100" workbookViewId="0">
      <selection activeCell="C71" sqref="C71"/>
    </sheetView>
  </sheetViews>
  <sheetFormatPr defaultRowHeight="10" outlineLevelRow="1" x14ac:dyDescent="0.2"/>
  <cols>
    <col min="1" max="1" width="3.109375" customWidth="1"/>
    <col min="2" max="2" width="10.44140625" customWidth="1"/>
    <col min="3" max="3" width="25" customWidth="1"/>
    <col min="4" max="4" width="13.44140625" customWidth="1"/>
    <col min="5" max="5" width="10.109375" customWidth="1"/>
    <col min="7" max="7" width="10.109375" customWidth="1"/>
    <col min="11" max="11" width="16.44140625" customWidth="1"/>
    <col min="12" max="12" width="25.44140625" customWidth="1"/>
    <col min="13" max="13" width="15.44140625" customWidth="1"/>
  </cols>
  <sheetData>
    <row r="1" spans="2:18" ht="122.25" customHeight="1" x14ac:dyDescent="0.2"/>
    <row r="2" spans="2:18" ht="16.5" x14ac:dyDescent="0.35">
      <c r="B2" s="230" t="s">
        <v>154</v>
      </c>
      <c r="C2" s="231"/>
      <c r="D2" s="231"/>
      <c r="E2" s="231"/>
      <c r="F2" s="231"/>
      <c r="G2" s="231"/>
      <c r="H2" s="231"/>
      <c r="I2" s="231"/>
      <c r="J2" s="231"/>
      <c r="K2" s="231"/>
      <c r="L2" s="231"/>
      <c r="M2" s="231"/>
      <c r="N2" s="231"/>
      <c r="O2" s="231"/>
      <c r="P2" s="231"/>
      <c r="Q2" s="231"/>
      <c r="R2" s="232"/>
    </row>
    <row r="3" spans="2:18" hidden="1" x14ac:dyDescent="0.2"/>
    <row r="4" spans="2:18" hidden="1" x14ac:dyDescent="0.2"/>
    <row r="5" spans="2:18" hidden="1" x14ac:dyDescent="0.2"/>
    <row r="6" spans="2:18" hidden="1" x14ac:dyDescent="0.2"/>
    <row r="7" spans="2:18" hidden="1" x14ac:dyDescent="0.2"/>
    <row r="8" spans="2:18" hidden="1" x14ac:dyDescent="0.2"/>
    <row r="9" spans="2:18" hidden="1" x14ac:dyDescent="0.2"/>
    <row r="10" spans="2:18" hidden="1" x14ac:dyDescent="0.2"/>
    <row r="11" spans="2:18" hidden="1" x14ac:dyDescent="0.2"/>
    <row r="12" spans="2:18" hidden="1" x14ac:dyDescent="0.2"/>
    <row r="13" spans="2:18" hidden="1" x14ac:dyDescent="0.2"/>
    <row r="14" spans="2:18" hidden="1" x14ac:dyDescent="0.2"/>
    <row r="15" spans="2:18" hidden="1" x14ac:dyDescent="0.2"/>
    <row r="16" spans="2:18" hidden="1" x14ac:dyDescent="0.2"/>
    <row r="17" hidden="1" x14ac:dyDescent="0.2"/>
    <row r="18" hidden="1" x14ac:dyDescent="0.2"/>
    <row r="19" hidden="1" x14ac:dyDescent="0.2"/>
    <row r="20" hidden="1" x14ac:dyDescent="0.2"/>
    <row r="21" hidden="1" x14ac:dyDescent="0.2"/>
    <row r="22" hidden="1" x14ac:dyDescent="0.2"/>
    <row r="23" hidden="1" x14ac:dyDescent="0.2"/>
    <row r="24" hidden="1" x14ac:dyDescent="0.2"/>
    <row r="25" hidden="1" x14ac:dyDescent="0.2"/>
    <row r="26" hidden="1" x14ac:dyDescent="0.2"/>
    <row r="27" hidden="1" x14ac:dyDescent="0.2"/>
    <row r="28" hidden="1" x14ac:dyDescent="0.2"/>
    <row r="29" hidden="1" x14ac:dyDescent="0.2"/>
    <row r="30" hidden="1" x14ac:dyDescent="0.2"/>
    <row r="31" hidden="1" x14ac:dyDescent="0.2"/>
    <row r="32" hidden="1" x14ac:dyDescent="0.2"/>
    <row r="33" spans="2:18" hidden="1" x14ac:dyDescent="0.2"/>
    <row r="34" spans="2:18" hidden="1" x14ac:dyDescent="0.2"/>
    <row r="35" spans="2:18" ht="14.5" hidden="1" thickBot="1" x14ac:dyDescent="0.35">
      <c r="B35" s="1" t="s">
        <v>93</v>
      </c>
      <c r="C35" s="8"/>
      <c r="D35" s="8"/>
      <c r="E35" s="8"/>
      <c r="F35" s="8"/>
      <c r="G35" s="8"/>
      <c r="H35" s="8"/>
      <c r="I35" s="8"/>
      <c r="J35" s="8"/>
      <c r="K35" s="8"/>
      <c r="L35" s="8"/>
      <c r="M35" s="8"/>
      <c r="N35" s="8"/>
      <c r="O35" s="8"/>
      <c r="P35" s="8"/>
      <c r="Q35" s="8"/>
      <c r="R35" s="8"/>
    </row>
    <row r="36" spans="2:18" hidden="1" x14ac:dyDescent="0.2"/>
    <row r="37" spans="2:18" hidden="1" x14ac:dyDescent="0.2"/>
    <row r="38" spans="2:18" ht="11" hidden="1" thickBot="1" x14ac:dyDescent="0.25">
      <c r="D38" s="7" t="s">
        <v>155</v>
      </c>
    </row>
    <row r="39" spans="2:18" ht="10.5" hidden="1" x14ac:dyDescent="0.2">
      <c r="B39" s="5" t="s">
        <v>78</v>
      </c>
      <c r="C39" s="5" t="s">
        <v>22</v>
      </c>
      <c r="D39" s="19" t="str">
        <f>calc_incheck!D36</f>
        <v>Defined</v>
      </c>
    </row>
    <row r="40" spans="2:18" ht="10.5" hidden="1" x14ac:dyDescent="0.2">
      <c r="C40" s="5" t="s">
        <v>90</v>
      </c>
      <c r="D40" s="19" t="str">
        <f>calc_incheck!D37</f>
        <v>Defined</v>
      </c>
    </row>
    <row r="41" spans="2:18" ht="10.5" hidden="1" x14ac:dyDescent="0.2">
      <c r="C41" s="5" t="s">
        <v>23</v>
      </c>
      <c r="D41" s="19" t="str">
        <f>calc_incheck!D38</f>
        <v>Defined</v>
      </c>
    </row>
    <row r="42" spans="2:18" ht="10.5" hidden="1" x14ac:dyDescent="0.2">
      <c r="B42" s="5" t="s">
        <v>156</v>
      </c>
      <c r="C42" s="28" t="s">
        <v>97</v>
      </c>
      <c r="D42" s="19" t="str">
        <f>calc_incheck!D39</f>
        <v>Defined</v>
      </c>
    </row>
    <row r="43" spans="2:18" ht="10.5" hidden="1" x14ac:dyDescent="0.2">
      <c r="C43" s="5" t="s">
        <v>58</v>
      </c>
      <c r="D43" s="19" t="str">
        <f>calc_incheck!D40</f>
        <v>Defined</v>
      </c>
    </row>
    <row r="44" spans="2:18" ht="10.5" hidden="1" x14ac:dyDescent="0.2">
      <c r="C44" s="5" t="s">
        <v>60</v>
      </c>
      <c r="D44" s="19" t="str">
        <f>calc_incheck!D41</f>
        <v>Defined</v>
      </c>
    </row>
    <row r="45" spans="2:18" ht="10.5" hidden="1" x14ac:dyDescent="0.2">
      <c r="C45" s="5" t="s">
        <v>62</v>
      </c>
      <c r="D45" s="19" t="str">
        <f>calc_incheck!D42</f>
        <v>Defined</v>
      </c>
    </row>
    <row r="46" spans="2:18" ht="10.5" hidden="1" x14ac:dyDescent="0.2">
      <c r="C46" s="5" t="s">
        <v>64</v>
      </c>
      <c r="D46" s="19" t="str">
        <f>calc_incheck!D43</f>
        <v>Defined</v>
      </c>
    </row>
    <row r="47" spans="2:18" ht="10.5" hidden="1" x14ac:dyDescent="0.2">
      <c r="C47" s="5" t="s">
        <v>25</v>
      </c>
      <c r="D47" s="19" t="str">
        <f>calc_incheck!D44</f>
        <v>BY inconsistent</v>
      </c>
    </row>
    <row r="48" spans="2:18" hidden="1" x14ac:dyDescent="0.2"/>
    <row r="49" spans="2:18" ht="14.5" hidden="1" thickBot="1" x14ac:dyDescent="0.35">
      <c r="B49" s="1" t="s">
        <v>157</v>
      </c>
      <c r="C49" s="8"/>
      <c r="D49" s="8"/>
      <c r="E49" s="8"/>
      <c r="F49" s="8"/>
      <c r="G49" s="8"/>
      <c r="H49" s="8"/>
      <c r="I49" s="8"/>
      <c r="J49" s="8"/>
      <c r="K49" s="8"/>
      <c r="L49" s="8"/>
      <c r="M49" s="8"/>
      <c r="N49" s="8"/>
      <c r="O49" s="8"/>
      <c r="P49" s="8"/>
      <c r="Q49" s="8"/>
      <c r="R49" s="8"/>
    </row>
    <row r="50" spans="2:18" hidden="1" x14ac:dyDescent="0.2"/>
    <row r="51" spans="2:18" ht="11" hidden="1" thickBot="1" x14ac:dyDescent="0.25">
      <c r="D51" s="7" t="s">
        <v>158</v>
      </c>
    </row>
    <row r="52" spans="2:18" ht="10.5" hidden="1" x14ac:dyDescent="0.2">
      <c r="C52" s="17" t="s">
        <v>159</v>
      </c>
      <c r="D52" s="6" t="str">
        <f>IF(D$39="Not defined","-", IF(D72&gt;=0,"Positive", IF(D72&lt;0,"Negative")))</f>
        <v>Positive</v>
      </c>
    </row>
    <row r="53" spans="2:18" ht="10.5" hidden="1" x14ac:dyDescent="0.2">
      <c r="C53" s="17" t="s">
        <v>160</v>
      </c>
      <c r="D53" s="6" t="str">
        <f>IF(D$39="Not defined","-",IF(D119&gt;=0,"Positive", IF(D119&lt;0,"Negative")))</f>
        <v>Positive</v>
      </c>
    </row>
    <row r="54" spans="2:18" hidden="1" x14ac:dyDescent="0.2"/>
    <row r="55" spans="2:18" ht="6" customHeight="1" x14ac:dyDescent="0.2"/>
    <row r="56" spans="2:18" ht="14" x14ac:dyDescent="0.3">
      <c r="B56" s="233" t="s">
        <v>161</v>
      </c>
      <c r="C56" s="234"/>
      <c r="D56" s="234"/>
      <c r="E56" s="234"/>
      <c r="F56" s="234"/>
      <c r="G56" s="234"/>
      <c r="H56" s="234"/>
      <c r="I56" s="235"/>
      <c r="K56" s="233" t="s">
        <v>162</v>
      </c>
      <c r="L56" s="234"/>
      <c r="M56" s="234"/>
      <c r="N56" s="234"/>
      <c r="O56" s="234"/>
      <c r="P56" s="234"/>
      <c r="Q56" s="234"/>
      <c r="R56" s="235"/>
    </row>
    <row r="59" spans="2:18" ht="10.5" x14ac:dyDescent="0.2">
      <c r="D59" s="194" t="s">
        <v>163</v>
      </c>
      <c r="M59" s="194" t="s">
        <v>163</v>
      </c>
    </row>
    <row r="60" spans="2:18" ht="10.5" outlineLevel="1" x14ac:dyDescent="0.2">
      <c r="B60" s="192" t="s">
        <v>78</v>
      </c>
      <c r="C60" s="192" t="s">
        <v>22</v>
      </c>
      <c r="D60" s="71">
        <f>calc_output!G32</f>
        <v>0</v>
      </c>
      <c r="K60" s="192" t="s">
        <v>78</v>
      </c>
      <c r="L60" s="192" t="s">
        <v>22</v>
      </c>
      <c r="M60" s="71">
        <f>calc_output!H32</f>
        <v>0</v>
      </c>
    </row>
    <row r="61" spans="2:18" ht="10.5" outlineLevel="1" x14ac:dyDescent="0.2">
      <c r="C61" s="192" t="s">
        <v>90</v>
      </c>
      <c r="D61" s="71">
        <f>calc_output!G33</f>
        <v>0</v>
      </c>
      <c r="L61" s="70" t="s">
        <v>90</v>
      </c>
      <c r="M61" s="71">
        <f>calc_output!H33</f>
        <v>0</v>
      </c>
    </row>
    <row r="62" spans="2:18" ht="10.5" outlineLevel="1" x14ac:dyDescent="0.2">
      <c r="C62" s="192" t="s">
        <v>23</v>
      </c>
      <c r="D62" s="71">
        <f>calc_output!G34</f>
        <v>0</v>
      </c>
      <c r="L62" s="70" t="s">
        <v>23</v>
      </c>
      <c r="M62" s="71">
        <f>calc_output!H34</f>
        <v>0</v>
      </c>
    </row>
    <row r="63" spans="2:18" ht="10.5" outlineLevel="1" x14ac:dyDescent="0.2">
      <c r="C63" s="192" t="s">
        <v>164</v>
      </c>
      <c r="D63" s="73">
        <f>SUM(D60:D62)</f>
        <v>0</v>
      </c>
      <c r="L63" s="72" t="s">
        <v>164</v>
      </c>
      <c r="M63" s="73">
        <f>SUM(M60:M62)</f>
        <v>0</v>
      </c>
    </row>
    <row r="64" spans="2:18" ht="10.5" x14ac:dyDescent="0.2">
      <c r="B64" s="74" t="s">
        <v>156</v>
      </c>
      <c r="C64" s="74" t="s">
        <v>54</v>
      </c>
      <c r="D64" s="75">
        <f>calc_output!G35</f>
        <v>0</v>
      </c>
      <c r="K64" s="74" t="s">
        <v>156</v>
      </c>
      <c r="L64" s="74" t="s">
        <v>54</v>
      </c>
      <c r="M64" s="75">
        <f>calc_output!H35</f>
        <v>0</v>
      </c>
    </row>
    <row r="65" spans="2:19" ht="10.5" x14ac:dyDescent="0.2">
      <c r="C65" s="74" t="s">
        <v>56</v>
      </c>
      <c r="D65" s="75">
        <f>calc_output!G36</f>
        <v>0</v>
      </c>
      <c r="L65" s="74" t="s">
        <v>56</v>
      </c>
      <c r="M65" s="75">
        <f>calc_output!H36</f>
        <v>0</v>
      </c>
    </row>
    <row r="66" spans="2:19" ht="10.5" hidden="1" x14ac:dyDescent="0.2">
      <c r="C66" s="74" t="s">
        <v>58</v>
      </c>
      <c r="D66" s="75">
        <f>calc_output!G37</f>
        <v>0</v>
      </c>
      <c r="H66" s="171"/>
      <c r="L66" s="74" t="s">
        <v>58</v>
      </c>
      <c r="M66" s="75">
        <f>calc_output!H37</f>
        <v>0</v>
      </c>
    </row>
    <row r="67" spans="2:19" ht="10.5" x14ac:dyDescent="0.2">
      <c r="C67" s="74" t="s">
        <v>60</v>
      </c>
      <c r="D67" s="75">
        <f>calc_output!G38</f>
        <v>0</v>
      </c>
      <c r="L67" s="74" t="s">
        <v>60</v>
      </c>
      <c r="M67" s="75">
        <f>calc_output!H38</f>
        <v>0</v>
      </c>
      <c r="S67" t="s">
        <v>186</v>
      </c>
    </row>
    <row r="68" spans="2:19" ht="21" x14ac:dyDescent="0.2">
      <c r="C68" s="74" t="s">
        <v>178</v>
      </c>
      <c r="D68" s="75">
        <f>calc_output!G39</f>
        <v>0</v>
      </c>
      <c r="L68" s="74" t="s">
        <v>62</v>
      </c>
      <c r="M68" s="75">
        <f>calc_output!H39</f>
        <v>0</v>
      </c>
    </row>
    <row r="69" spans="2:19" ht="10.5" x14ac:dyDescent="0.2">
      <c r="C69" s="74" t="s">
        <v>64</v>
      </c>
      <c r="D69" s="75">
        <f>calc_output!G40</f>
        <v>0</v>
      </c>
      <c r="L69" s="74" t="s">
        <v>64</v>
      </c>
      <c r="M69" s="75">
        <f>calc_output!H40</f>
        <v>0</v>
      </c>
    </row>
    <row r="70" spans="2:19" ht="10.5" x14ac:dyDescent="0.2">
      <c r="C70" s="76" t="s">
        <v>25</v>
      </c>
      <c r="D70" s="71">
        <f>calc_output!G41</f>
        <v>0</v>
      </c>
      <c r="L70" s="76" t="s">
        <v>25</v>
      </c>
      <c r="M70" s="71">
        <f>calc_output!H41</f>
        <v>0</v>
      </c>
    </row>
    <row r="71" spans="2:19" ht="10.5" x14ac:dyDescent="0.2">
      <c r="C71" s="195" t="s">
        <v>165</v>
      </c>
      <c r="D71" s="196">
        <f>SUM(D64:D70)</f>
        <v>0</v>
      </c>
      <c r="L71" s="195" t="s">
        <v>165</v>
      </c>
      <c r="M71" s="196">
        <f>SUM(M64:M70)</f>
        <v>0</v>
      </c>
    </row>
    <row r="72" spans="2:19" ht="10.5" customHeight="1" outlineLevel="1" x14ac:dyDescent="0.2">
      <c r="B72" s="227" t="s">
        <v>165</v>
      </c>
      <c r="C72" s="227"/>
      <c r="D72" s="197">
        <f>D71+D63</f>
        <v>0</v>
      </c>
      <c r="K72" s="227" t="s">
        <v>165</v>
      </c>
      <c r="L72" s="227"/>
      <c r="M72" s="197">
        <f>M71+M63</f>
        <v>0</v>
      </c>
    </row>
    <row r="74" spans="2:19" x14ac:dyDescent="0.2">
      <c r="C74" t="s">
        <v>179</v>
      </c>
      <c r="D74" s="96">
        <f>D71-M71</f>
        <v>0</v>
      </c>
    </row>
    <row r="102" spans="2:18" ht="14" x14ac:dyDescent="0.3">
      <c r="B102" s="236" t="s">
        <v>166</v>
      </c>
      <c r="C102" s="237"/>
      <c r="D102" s="237"/>
      <c r="E102" s="237"/>
      <c r="F102" s="237"/>
      <c r="G102" s="237"/>
      <c r="H102" s="237"/>
      <c r="I102" s="237"/>
      <c r="J102" s="237"/>
      <c r="K102" s="237"/>
      <c r="L102" s="237"/>
      <c r="M102" s="237"/>
      <c r="N102" s="237"/>
      <c r="O102" s="237"/>
      <c r="P102" s="237"/>
      <c r="Q102" s="237"/>
      <c r="R102" s="238"/>
    </row>
    <row r="106" spans="2:18" ht="10.5" x14ac:dyDescent="0.2">
      <c r="D106" s="69" t="s">
        <v>167</v>
      </c>
    </row>
    <row r="107" spans="2:18" ht="10.5" hidden="1" x14ac:dyDescent="0.2">
      <c r="B107" s="5" t="s">
        <v>78</v>
      </c>
      <c r="C107" s="70" t="s">
        <v>22</v>
      </c>
      <c r="D107" s="75">
        <f>calc_output!G58</f>
        <v>0</v>
      </c>
    </row>
    <row r="108" spans="2:18" ht="10.5" hidden="1" x14ac:dyDescent="0.2">
      <c r="C108" s="70" t="s">
        <v>90</v>
      </c>
      <c r="D108" s="75">
        <f>calc_output!G59</f>
        <v>0</v>
      </c>
    </row>
    <row r="109" spans="2:18" ht="10.5" hidden="1" x14ac:dyDescent="0.2">
      <c r="C109" s="70" t="s">
        <v>23</v>
      </c>
      <c r="D109" s="75">
        <f>calc_output!G60</f>
        <v>0</v>
      </c>
    </row>
    <row r="110" spans="2:18" ht="10.5" hidden="1" x14ac:dyDescent="0.2">
      <c r="C110" s="72" t="s">
        <v>164</v>
      </c>
      <c r="D110" s="78">
        <f>SUM(D107:D109)</f>
        <v>0</v>
      </c>
    </row>
    <row r="111" spans="2:18" ht="10.5" x14ac:dyDescent="0.2">
      <c r="B111" s="74" t="s">
        <v>156</v>
      </c>
      <c r="C111" s="74" t="s">
        <v>54</v>
      </c>
      <c r="D111" s="75">
        <f>D64-M64</f>
        <v>0</v>
      </c>
    </row>
    <row r="112" spans="2:18" ht="10.5" x14ac:dyDescent="0.2">
      <c r="C112" s="74" t="s">
        <v>56</v>
      </c>
      <c r="D112" s="75">
        <f t="shared" ref="D112:D118" si="0">D65-M65</f>
        <v>0</v>
      </c>
    </row>
    <row r="113" spans="2:13" ht="10.5" hidden="1" x14ac:dyDescent="0.2">
      <c r="C113" s="74" t="s">
        <v>58</v>
      </c>
      <c r="D113" s="75">
        <f t="shared" si="0"/>
        <v>0</v>
      </c>
    </row>
    <row r="114" spans="2:13" ht="10.5" x14ac:dyDescent="0.2">
      <c r="C114" s="74" t="s">
        <v>60</v>
      </c>
      <c r="D114" s="75">
        <f t="shared" si="0"/>
        <v>0</v>
      </c>
    </row>
    <row r="115" spans="2:13" ht="10.5" x14ac:dyDescent="0.2">
      <c r="C115" s="74" t="s">
        <v>62</v>
      </c>
      <c r="D115" s="75">
        <f t="shared" si="0"/>
        <v>0</v>
      </c>
    </row>
    <row r="116" spans="2:13" ht="10.5" x14ac:dyDescent="0.2">
      <c r="C116" s="74" t="s">
        <v>64</v>
      </c>
      <c r="D116" s="75">
        <f t="shared" si="0"/>
        <v>0</v>
      </c>
    </row>
    <row r="117" spans="2:13" ht="10.5" hidden="1" x14ac:dyDescent="0.2">
      <c r="C117" s="74" t="s">
        <v>25</v>
      </c>
      <c r="D117" s="75">
        <f t="shared" si="0"/>
        <v>0</v>
      </c>
    </row>
    <row r="118" spans="2:13" ht="10.5" x14ac:dyDescent="0.25">
      <c r="C118" s="76" t="s">
        <v>168</v>
      </c>
      <c r="D118" s="79">
        <f t="shared" si="0"/>
        <v>0</v>
      </c>
    </row>
    <row r="119" spans="2:13" ht="10.5" hidden="1" x14ac:dyDescent="0.2">
      <c r="B119" s="228" t="s">
        <v>169</v>
      </c>
      <c r="C119" s="229"/>
      <c r="D119" s="77">
        <f>D118+D110</f>
        <v>0</v>
      </c>
    </row>
    <row r="121" spans="2:13" x14ac:dyDescent="0.2">
      <c r="M121" s="147" t="b">
        <f>D118&gt;0</f>
        <v>0</v>
      </c>
    </row>
    <row r="122" spans="2:13" x14ac:dyDescent="0.2">
      <c r="M122" s="147" t="str">
        <f>IF(M121=TRUE, "CONCLUSION: The project has a higher NPV than the counterfactual, i.e. the overall benefits of the cross-border project should be more than the overall benefits of the counterfactual","CONCLUSION: WARNING! According to the CBA model, the counterfactual is a better alternative that the project, please ensure the CBA model has been correctly filled")</f>
        <v>CONCLUSION: WARNING! According to the CBA model, the counterfactual is a better alternative that the project, please ensure the CBA model has been correctly filled</v>
      </c>
    </row>
  </sheetData>
  <sheetProtection algorithmName="SHA-512" hashValue="RJ5kM1hdZ/si/iuS3mOPKG46/DVaFJ+qewIuOsZuwNl6J4rJlzYRdjETQo6UFaNzaSx+7s6Ygxt8aICXSGO+dA==" saltValue="GSJd7TmpR4+d5Vr50Xex9g==" spinCount="100000" sheet="1" objects="1" scenarios="1"/>
  <mergeCells count="7">
    <mergeCell ref="B72:C72"/>
    <mergeCell ref="K72:L72"/>
    <mergeCell ref="B119:C119"/>
    <mergeCell ref="B2:R2"/>
    <mergeCell ref="B56:I56"/>
    <mergeCell ref="K56:R56"/>
    <mergeCell ref="B102:R102"/>
  </mergeCells>
  <conditionalFormatting sqref="D52:D53">
    <cfRule type="expression" dxfId="7" priority="3">
      <formula>D52="Negative"</formula>
    </cfRule>
    <cfRule type="expression" dxfId="6" priority="4">
      <formula>D52="Positive"</formula>
    </cfRule>
  </conditionalFormatting>
  <conditionalFormatting sqref="D39:D47">
    <cfRule type="expression" dxfId="5" priority="1">
      <formula>OR(D39="Not defined",D39="BY inconsistent")</formula>
    </cfRule>
    <cfRule type="expression" dxfId="4" priority="2">
      <formula>D39="Defined"</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B2:Y166"/>
  <sheetViews>
    <sheetView showGridLines="0" zoomScale="85" zoomScaleNormal="85" workbookViewId="0">
      <selection activeCell="Z43" sqref="Z43"/>
    </sheetView>
  </sheetViews>
  <sheetFormatPr defaultColWidth="9.33203125" defaultRowHeight="10" x14ac:dyDescent="0.2"/>
  <cols>
    <col min="1" max="1" width="3.44140625" style="20" customWidth="1"/>
    <col min="2" max="2" width="52.109375" style="20" customWidth="1"/>
    <col min="3" max="8" width="15.6640625" style="20" customWidth="1"/>
    <col min="9" max="10" width="17.33203125" style="20" customWidth="1"/>
    <col min="11" max="11" width="18.109375" style="20" customWidth="1"/>
    <col min="12" max="12" width="12.44140625" style="20" customWidth="1"/>
    <col min="13" max="13" width="9.33203125" style="20"/>
    <col min="14" max="14" width="7.44140625" style="20" customWidth="1"/>
    <col min="15" max="25" width="9.33203125" style="100"/>
    <col min="26" max="16384" width="9.33203125" style="20"/>
  </cols>
  <sheetData>
    <row r="2" spans="2:25" ht="16.5" x14ac:dyDescent="0.2">
      <c r="B2" s="242" t="s">
        <v>21</v>
      </c>
      <c r="C2" s="107"/>
      <c r="D2" s="107"/>
      <c r="E2" s="107"/>
      <c r="F2" s="107"/>
      <c r="G2" s="107"/>
      <c r="H2" s="107"/>
      <c r="I2" s="107"/>
      <c r="J2" s="107"/>
      <c r="K2" s="107"/>
      <c r="L2" s="107"/>
      <c r="M2" s="107"/>
      <c r="N2" s="108"/>
    </row>
    <row r="3" spans="2:25" ht="16.5" x14ac:dyDescent="0.2">
      <c r="B3" s="243"/>
      <c r="C3" s="94"/>
      <c r="D3" s="94"/>
      <c r="E3" s="94"/>
      <c r="F3" s="94"/>
      <c r="G3" s="94"/>
      <c r="H3" s="94"/>
      <c r="I3" s="94"/>
      <c r="J3" s="94"/>
      <c r="K3" s="94"/>
      <c r="L3" s="94"/>
      <c r="M3" s="94"/>
      <c r="N3" s="95"/>
    </row>
    <row r="5" spans="2:25" x14ac:dyDescent="0.2">
      <c r="G5" s="68"/>
      <c r="H5" s="68"/>
    </row>
    <row r="11" spans="2:25" customFormat="1" ht="14.5" thickBot="1" x14ac:dyDescent="0.35">
      <c r="B11" s="22" t="s">
        <v>215</v>
      </c>
      <c r="C11" s="22"/>
      <c r="D11" s="22"/>
      <c r="E11" s="22"/>
      <c r="F11" s="22"/>
      <c r="G11" s="22"/>
      <c r="H11" s="22"/>
      <c r="I11" s="22"/>
      <c r="J11" s="22"/>
      <c r="K11" s="22"/>
      <c r="L11" s="22"/>
      <c r="M11" s="22"/>
      <c r="N11" s="22"/>
      <c r="O11" s="100"/>
      <c r="P11" s="101"/>
      <c r="Q11" s="101"/>
      <c r="R11" s="101"/>
      <c r="S11" s="101"/>
      <c r="T11" s="101"/>
      <c r="U11" s="101"/>
      <c r="V11" s="101"/>
      <c r="W11" s="101"/>
      <c r="X11" s="101"/>
      <c r="Y11" s="101"/>
    </row>
    <row r="13" spans="2:25" ht="10.5" x14ac:dyDescent="0.25">
      <c r="B13" s="98" t="s">
        <v>207</v>
      </c>
      <c r="C13" s="98" t="s">
        <v>228</v>
      </c>
      <c r="D13" s="98"/>
      <c r="E13" s="98"/>
    </row>
    <row r="14" spans="2:25" ht="10.5" thickBot="1" x14ac:dyDescent="0.25">
      <c r="B14" s="68"/>
      <c r="I14" s="68"/>
      <c r="J14" s="68"/>
    </row>
    <row r="15" spans="2:25" ht="11" thickBot="1" x14ac:dyDescent="0.3">
      <c r="B15" s="124" t="s">
        <v>208</v>
      </c>
      <c r="C15" s="125" t="e">
        <f>IF(AND(C18/C19&lt;0.49=FALSE,C18/C19&gt;1.5=FALSE,C16=C17),"Standardized","Case Specific")</f>
        <v>#DIV/0!</v>
      </c>
      <c r="I15" s="68"/>
      <c r="J15" s="68"/>
    </row>
    <row r="16" spans="2:25" ht="10.5" thickTop="1" x14ac:dyDescent="0.2">
      <c r="B16" s="126" t="s">
        <v>216</v>
      </c>
      <c r="C16" s="127"/>
      <c r="G16" s="68"/>
      <c r="H16" s="68"/>
      <c r="I16" s="68"/>
      <c r="J16" s="68"/>
    </row>
    <row r="17" spans="2:25" x14ac:dyDescent="0.2">
      <c r="B17" s="130" t="s">
        <v>209</v>
      </c>
      <c r="C17" s="131"/>
      <c r="I17" s="68"/>
      <c r="J17" s="68"/>
    </row>
    <row r="18" spans="2:25" x14ac:dyDescent="0.2">
      <c r="B18" s="130" t="s">
        <v>217</v>
      </c>
      <c r="C18" s="142"/>
      <c r="I18" s="68"/>
      <c r="J18" s="68"/>
    </row>
    <row r="19" spans="2:25" ht="10.5" thickBot="1" x14ac:dyDescent="0.25">
      <c r="B19" s="128" t="s">
        <v>212</v>
      </c>
      <c r="C19" s="143"/>
      <c r="I19" s="68"/>
      <c r="J19" s="68"/>
    </row>
    <row r="20" spans="2:25" ht="11" thickBot="1" x14ac:dyDescent="0.3">
      <c r="B20" s="98"/>
      <c r="C20" s="99"/>
      <c r="I20" s="68"/>
      <c r="J20" s="68"/>
    </row>
    <row r="21" spans="2:25" ht="11" thickBot="1" x14ac:dyDescent="0.3">
      <c r="B21" s="124" t="s">
        <v>213</v>
      </c>
      <c r="C21" s="125" t="str">
        <f>IF(C22&lt;&gt;C23, "Different MS","Same MS as the project")</f>
        <v>Same MS as the project</v>
      </c>
      <c r="I21" s="103"/>
      <c r="J21" s="103"/>
      <c r="K21"/>
      <c r="L21"/>
      <c r="M21"/>
    </row>
    <row r="22" spans="2:25" ht="10.5" thickTop="1" x14ac:dyDescent="0.2">
      <c r="B22" s="126" t="s">
        <v>210</v>
      </c>
      <c r="C22" s="127"/>
    </row>
    <row r="23" spans="2:25" ht="10.5" thickBot="1" x14ac:dyDescent="0.25">
      <c r="B23" s="128" t="s">
        <v>211</v>
      </c>
      <c r="C23" s="129"/>
      <c r="K23" s="171"/>
    </row>
    <row r="24" spans="2:25" x14ac:dyDescent="0.2">
      <c r="B24" s="68"/>
    </row>
    <row r="25" spans="2:25" ht="10.5" x14ac:dyDescent="0.25">
      <c r="B25" s="98" t="s">
        <v>214</v>
      </c>
      <c r="C25" s="98" t="e">
        <f>IF(AND(C22&lt;&gt;C23,C15=C13),"Counterfactual correctly stated","Counterfactual consistency to be checked")</f>
        <v>#DIV/0!</v>
      </c>
    </row>
    <row r="28" spans="2:25" customFormat="1" ht="14.5" thickBot="1" x14ac:dyDescent="0.35">
      <c r="B28" s="22" t="s">
        <v>335</v>
      </c>
      <c r="C28" s="22"/>
      <c r="D28" s="22"/>
      <c r="E28" s="22"/>
      <c r="F28" s="22"/>
      <c r="G28" s="22"/>
      <c r="H28" s="22"/>
      <c r="I28" s="22"/>
      <c r="J28" s="22"/>
      <c r="K28" s="22"/>
      <c r="L28" s="22"/>
      <c r="M28" s="22"/>
      <c r="N28" s="22"/>
      <c r="O28" s="100"/>
      <c r="P28" s="101"/>
      <c r="Q28" s="101"/>
      <c r="R28" s="101"/>
      <c r="S28" s="101"/>
      <c r="T28" s="101"/>
      <c r="U28" s="101"/>
      <c r="V28" s="101"/>
      <c r="W28" s="101"/>
      <c r="X28" s="101"/>
      <c r="Y28" s="101"/>
    </row>
    <row r="29" spans="2:25" ht="10.5" thickBot="1" x14ac:dyDescent="0.25"/>
    <row r="30" spans="2:25" ht="11" thickBot="1" x14ac:dyDescent="0.25">
      <c r="B30" s="117"/>
      <c r="C30" s="246" t="s">
        <v>27</v>
      </c>
      <c r="D30" s="244"/>
      <c r="E30" s="244"/>
      <c r="F30" s="246" t="s">
        <v>29</v>
      </c>
      <c r="G30" s="244"/>
      <c r="H30" s="245"/>
      <c r="I30" s="244" t="s">
        <v>31</v>
      </c>
      <c r="J30" s="244"/>
      <c r="K30" s="245"/>
    </row>
    <row r="31" spans="2:25" ht="11" thickBot="1" x14ac:dyDescent="0.25">
      <c r="B31" s="116" t="s">
        <v>218</v>
      </c>
      <c r="C31" s="173" t="s">
        <v>33</v>
      </c>
      <c r="D31" s="174" t="s">
        <v>38</v>
      </c>
      <c r="E31" s="175" t="s">
        <v>221</v>
      </c>
      <c r="F31" s="176" t="s">
        <v>33</v>
      </c>
      <c r="G31" s="174" t="s">
        <v>38</v>
      </c>
      <c r="H31" s="175" t="s">
        <v>220</v>
      </c>
      <c r="I31" s="173" t="s">
        <v>33</v>
      </c>
      <c r="J31" s="174" t="s">
        <v>38</v>
      </c>
      <c r="K31" s="175" t="s">
        <v>219</v>
      </c>
    </row>
    <row r="32" spans="2:25" ht="11" thickTop="1" x14ac:dyDescent="0.2">
      <c r="B32" s="118" t="s">
        <v>245</v>
      </c>
      <c r="C32" s="115">
        <f>+C41</f>
        <v>0</v>
      </c>
      <c r="D32" s="110">
        <f>+L41</f>
        <v>0</v>
      </c>
      <c r="E32" s="123">
        <f>+C32-D32</f>
        <v>0</v>
      </c>
      <c r="F32" s="138">
        <f>+C42</f>
        <v>0</v>
      </c>
      <c r="G32" s="110">
        <f>+L42</f>
        <v>0</v>
      </c>
      <c r="H32" s="123">
        <f t="shared" ref="H32" si="0">+F32-G32</f>
        <v>0</v>
      </c>
      <c r="I32" s="115">
        <f>+C43</f>
        <v>0</v>
      </c>
      <c r="J32" s="110">
        <f>+L43</f>
        <v>0</v>
      </c>
      <c r="K32" s="123">
        <f t="shared" ref="K32" si="1">+I32-J32</f>
        <v>0</v>
      </c>
    </row>
    <row r="33" spans="2:25" ht="10.5" x14ac:dyDescent="0.2">
      <c r="B33" s="119" t="s">
        <v>246</v>
      </c>
      <c r="C33" s="115">
        <f>+C54</f>
        <v>0</v>
      </c>
      <c r="D33" s="132">
        <f>+L54</f>
        <v>0</v>
      </c>
      <c r="E33" s="133">
        <f t="shared" ref="E33:E34" si="2">+C33-D33</f>
        <v>0</v>
      </c>
      <c r="F33" s="177"/>
      <c r="G33" s="178"/>
      <c r="H33" s="179"/>
      <c r="I33" s="180"/>
      <c r="J33" s="178"/>
      <c r="K33" s="179"/>
    </row>
    <row r="34" spans="2:25" ht="11" thickBot="1" x14ac:dyDescent="0.25">
      <c r="B34" s="120" t="s">
        <v>90</v>
      </c>
      <c r="C34" s="135">
        <f>+C65</f>
        <v>0</v>
      </c>
      <c r="D34" s="136">
        <f>+L65</f>
        <v>0</v>
      </c>
      <c r="E34" s="137">
        <f t="shared" si="2"/>
        <v>0</v>
      </c>
      <c r="F34" s="181"/>
      <c r="G34" s="182"/>
      <c r="H34" s="183"/>
      <c r="I34" s="184"/>
      <c r="J34" s="182"/>
      <c r="K34" s="183"/>
    </row>
    <row r="37" spans="2:25" customFormat="1" ht="14" x14ac:dyDescent="0.3">
      <c r="B37" s="111" t="s">
        <v>222</v>
      </c>
      <c r="C37" s="112"/>
      <c r="D37" s="112"/>
      <c r="E37" s="112"/>
      <c r="F37" s="112"/>
      <c r="G37" s="112"/>
      <c r="H37" s="112"/>
      <c r="I37" s="112"/>
      <c r="J37" s="112"/>
      <c r="K37" s="112"/>
      <c r="L37" s="112"/>
      <c r="M37" s="112"/>
      <c r="N37" s="113"/>
      <c r="O37" s="100"/>
      <c r="P37" s="100"/>
      <c r="Q37" s="100"/>
      <c r="R37" s="100"/>
      <c r="S37" s="100"/>
      <c r="T37" s="100"/>
      <c r="U37" s="100"/>
      <c r="V37" s="101"/>
      <c r="W37" s="101"/>
      <c r="X37" s="101"/>
      <c r="Y37" s="101"/>
    </row>
    <row r="39" spans="2:25" ht="14" x14ac:dyDescent="0.3">
      <c r="B39" s="104" t="s">
        <v>245</v>
      </c>
      <c r="C39" s="105"/>
      <c r="D39" s="105"/>
      <c r="E39" s="105"/>
      <c r="F39" s="105"/>
      <c r="G39" s="105"/>
      <c r="H39" s="105"/>
      <c r="I39" s="105"/>
      <c r="J39" s="105"/>
      <c r="K39" s="105"/>
      <c r="L39" s="105"/>
      <c r="M39" s="105"/>
      <c r="N39" s="106"/>
    </row>
    <row r="41" spans="2:25" ht="12.75" customHeight="1" x14ac:dyDescent="0.3">
      <c r="B41" s="84" t="s">
        <v>252</v>
      </c>
      <c r="C41" s="150"/>
      <c r="D41" s="68"/>
      <c r="E41" s="68"/>
      <c r="F41" s="68"/>
      <c r="G41" s="68"/>
      <c r="H41" s="68"/>
      <c r="I41" s="239" t="s">
        <v>255</v>
      </c>
      <c r="J41" s="240"/>
      <c r="K41" s="241"/>
      <c r="L41" s="150"/>
    </row>
    <row r="42" spans="2:25" ht="24.75" customHeight="1" x14ac:dyDescent="0.3">
      <c r="B42" s="84" t="s">
        <v>254</v>
      </c>
      <c r="C42" s="150"/>
      <c r="I42" s="239" t="s">
        <v>256</v>
      </c>
      <c r="J42" s="240"/>
      <c r="K42" s="241"/>
      <c r="L42" s="150"/>
    </row>
    <row r="43" spans="2:25" ht="24.75" customHeight="1" x14ac:dyDescent="0.3">
      <c r="B43" s="84" t="s">
        <v>259</v>
      </c>
      <c r="C43" s="150"/>
      <c r="G43" s="171"/>
      <c r="I43" s="239" t="s">
        <v>260</v>
      </c>
      <c r="J43" s="240"/>
      <c r="K43" s="241"/>
      <c r="L43" s="150"/>
    </row>
    <row r="44" spans="2:25" x14ac:dyDescent="0.2">
      <c r="G44" s="171"/>
    </row>
    <row r="45" spans="2:25" x14ac:dyDescent="0.2">
      <c r="E45" s="171"/>
    </row>
    <row r="46" spans="2:25" x14ac:dyDescent="0.2">
      <c r="B46" s="20" t="s">
        <v>233</v>
      </c>
      <c r="E46" s="171"/>
    </row>
    <row r="48" spans="2:25" x14ac:dyDescent="0.2">
      <c r="E48" s="68"/>
    </row>
    <row r="52" spans="2:14" ht="14" x14ac:dyDescent="0.3">
      <c r="B52" s="104" t="s">
        <v>247</v>
      </c>
      <c r="C52" s="105"/>
      <c r="D52" s="105"/>
      <c r="E52" s="105"/>
      <c r="F52" s="105"/>
      <c r="G52" s="105"/>
      <c r="H52" s="105"/>
      <c r="I52" s="105"/>
      <c r="J52" s="105"/>
      <c r="K52" s="105"/>
      <c r="L52" s="105"/>
      <c r="M52" s="105"/>
      <c r="N52" s="106"/>
    </row>
    <row r="53" spans="2:14" ht="12.75" customHeight="1" x14ac:dyDescent="0.2">
      <c r="D53" s="68"/>
      <c r="E53" s="68"/>
      <c r="F53" s="68"/>
      <c r="G53" s="68"/>
    </row>
    <row r="54" spans="2:14" ht="13" x14ac:dyDescent="0.3">
      <c r="B54" s="84" t="s">
        <v>261</v>
      </c>
      <c r="C54" s="150"/>
      <c r="D54" s="68"/>
      <c r="E54" s="68"/>
      <c r="F54" s="68"/>
      <c r="G54" s="68"/>
      <c r="H54" s="68"/>
      <c r="I54" s="239" t="s">
        <v>262</v>
      </c>
      <c r="J54" s="240"/>
      <c r="K54" s="241"/>
      <c r="L54" s="150"/>
    </row>
    <row r="55" spans="2:14" x14ac:dyDescent="0.2">
      <c r="B55" s="20" t="s">
        <v>233</v>
      </c>
    </row>
    <row r="63" spans="2:14" ht="14" x14ac:dyDescent="0.3">
      <c r="B63" s="104" t="s">
        <v>90</v>
      </c>
      <c r="C63" s="105"/>
      <c r="D63" s="105"/>
      <c r="E63" s="105"/>
      <c r="F63" s="105"/>
      <c r="G63" s="105"/>
      <c r="H63" s="105"/>
      <c r="I63" s="105"/>
      <c r="J63" s="105"/>
      <c r="K63" s="105"/>
      <c r="L63" s="105"/>
      <c r="M63" s="105"/>
      <c r="N63" s="106"/>
    </row>
    <row r="65" spans="2:25" ht="13" x14ac:dyDescent="0.3">
      <c r="B65" s="84" t="s">
        <v>263</v>
      </c>
      <c r="C65" s="150"/>
      <c r="D65" s="68"/>
      <c r="E65" s="68"/>
      <c r="F65" s="68"/>
      <c r="G65" s="68"/>
      <c r="H65" s="68"/>
      <c r="I65" s="239" t="s">
        <v>264</v>
      </c>
      <c r="J65" s="240"/>
      <c r="K65" s="241"/>
      <c r="L65" s="150"/>
    </row>
    <row r="66" spans="2:25" x14ac:dyDescent="0.2">
      <c r="B66" s="20" t="s">
        <v>233</v>
      </c>
    </row>
    <row r="71" spans="2:25" x14ac:dyDescent="0.2">
      <c r="G71" s="171"/>
      <c r="R71" s="186"/>
    </row>
    <row r="76" spans="2:25" customFormat="1" ht="14.5" thickBot="1" x14ac:dyDescent="0.35">
      <c r="B76" s="22" t="s">
        <v>334</v>
      </c>
      <c r="C76" s="22"/>
      <c r="D76" s="22"/>
      <c r="E76" s="22"/>
      <c r="F76" s="22"/>
      <c r="G76" s="22"/>
      <c r="H76" s="22"/>
      <c r="I76" s="22"/>
      <c r="J76" s="22"/>
      <c r="K76" s="22"/>
      <c r="L76" s="22"/>
      <c r="M76" s="22"/>
      <c r="N76" s="22"/>
      <c r="O76" s="100"/>
      <c r="P76" s="100"/>
      <c r="Q76" s="100"/>
      <c r="R76" s="100"/>
      <c r="S76" s="100"/>
      <c r="T76" s="100"/>
      <c r="U76" s="100"/>
      <c r="V76" s="101"/>
      <c r="W76" s="101"/>
      <c r="X76" s="101"/>
      <c r="Y76" s="101"/>
    </row>
    <row r="77" spans="2:25" ht="10.5" thickBot="1" x14ac:dyDescent="0.25"/>
    <row r="78" spans="2:25" ht="11" thickBot="1" x14ac:dyDescent="0.25">
      <c r="B78" s="117"/>
      <c r="C78" s="246" t="s">
        <v>27</v>
      </c>
      <c r="D78" s="244"/>
      <c r="E78" s="244"/>
      <c r="F78" s="246" t="s">
        <v>29</v>
      </c>
      <c r="G78" s="244"/>
      <c r="H78" s="245"/>
      <c r="I78" s="244" t="s">
        <v>31</v>
      </c>
      <c r="J78" s="244"/>
      <c r="K78" s="245"/>
    </row>
    <row r="79" spans="2:25" ht="11" thickBot="1" x14ac:dyDescent="0.25">
      <c r="B79" s="116" t="s">
        <v>218</v>
      </c>
      <c r="C79" s="109" t="s">
        <v>33</v>
      </c>
      <c r="D79" s="114" t="s">
        <v>38</v>
      </c>
      <c r="E79" s="121" t="s">
        <v>221</v>
      </c>
      <c r="F79" s="122" t="s">
        <v>33</v>
      </c>
      <c r="G79" s="114" t="s">
        <v>38</v>
      </c>
      <c r="H79" s="121" t="s">
        <v>220</v>
      </c>
      <c r="I79" s="109" t="s">
        <v>33</v>
      </c>
      <c r="J79" s="114" t="s">
        <v>38</v>
      </c>
      <c r="K79" s="121" t="s">
        <v>219</v>
      </c>
    </row>
    <row r="80" spans="2:25" ht="11" thickTop="1" x14ac:dyDescent="0.2">
      <c r="B80" s="118" t="s">
        <v>54</v>
      </c>
      <c r="C80" s="115">
        <f>C93</f>
        <v>0</v>
      </c>
      <c r="D80" s="110">
        <f>L93</f>
        <v>0</v>
      </c>
      <c r="E80" s="123">
        <f>+C80-D80</f>
        <v>0</v>
      </c>
      <c r="F80" s="138">
        <f>+C94</f>
        <v>0</v>
      </c>
      <c r="G80" s="110">
        <f>+L94</f>
        <v>0</v>
      </c>
      <c r="H80" s="123">
        <f t="shared" ref="H80:H86" si="3">+F80-G80</f>
        <v>0</v>
      </c>
      <c r="I80" s="115">
        <f>+L80</f>
        <v>0</v>
      </c>
      <c r="J80" s="110">
        <f>+M80</f>
        <v>0</v>
      </c>
      <c r="K80" s="123">
        <f t="shared" ref="K80:K86" si="4">+I80-J80</f>
        <v>0</v>
      </c>
    </row>
    <row r="81" spans="2:25" ht="10.5" x14ac:dyDescent="0.2">
      <c r="B81" s="119" t="s">
        <v>56</v>
      </c>
      <c r="C81" s="115">
        <f>C113</f>
        <v>0</v>
      </c>
      <c r="D81" s="132">
        <f>L113</f>
        <v>0</v>
      </c>
      <c r="E81" s="133">
        <f t="shared" ref="E81:E86" si="5">+C81-D81</f>
        <v>0</v>
      </c>
      <c r="F81" s="139">
        <f>+Z78</f>
        <v>0</v>
      </c>
      <c r="G81" s="132">
        <f>+AB78</f>
        <v>0</v>
      </c>
      <c r="H81" s="133">
        <f t="shared" si="3"/>
        <v>0</v>
      </c>
      <c r="I81" s="134">
        <f t="shared" ref="I81:I86" si="6">+L81</f>
        <v>0</v>
      </c>
      <c r="J81" s="132">
        <f t="shared" ref="J81:J86" si="7">+M81</f>
        <v>0</v>
      </c>
      <c r="K81" s="133">
        <f t="shared" si="4"/>
        <v>0</v>
      </c>
    </row>
    <row r="82" spans="2:25" ht="10.5" x14ac:dyDescent="0.2">
      <c r="B82" s="119" t="s">
        <v>58</v>
      </c>
      <c r="C82" s="144">
        <f t="shared" ref="C82:C86" si="8">C114</f>
        <v>0</v>
      </c>
      <c r="D82" s="132">
        <f t="shared" ref="D82:D86" si="9">L114</f>
        <v>0</v>
      </c>
      <c r="E82" s="133">
        <f t="shared" si="5"/>
        <v>0</v>
      </c>
      <c r="F82" s="139">
        <f t="shared" ref="F82:F86" si="10">+Z79</f>
        <v>0</v>
      </c>
      <c r="G82" s="132">
        <f t="shared" ref="G82:G86" si="11">+AB79</f>
        <v>0</v>
      </c>
      <c r="H82" s="133">
        <f t="shared" si="3"/>
        <v>0</v>
      </c>
      <c r="I82" s="134">
        <f t="shared" si="6"/>
        <v>0</v>
      </c>
      <c r="J82" s="132">
        <f t="shared" si="7"/>
        <v>0</v>
      </c>
      <c r="K82" s="133">
        <f t="shared" si="4"/>
        <v>0</v>
      </c>
    </row>
    <row r="83" spans="2:25" ht="10.5" x14ac:dyDescent="0.2">
      <c r="B83" s="119" t="s">
        <v>60</v>
      </c>
      <c r="C83" s="115">
        <f t="shared" si="8"/>
        <v>0</v>
      </c>
      <c r="D83" s="132">
        <f t="shared" si="9"/>
        <v>0</v>
      </c>
      <c r="E83" s="133">
        <f t="shared" si="5"/>
        <v>0</v>
      </c>
      <c r="F83" s="139">
        <f t="shared" si="10"/>
        <v>0</v>
      </c>
      <c r="G83" s="132">
        <f t="shared" si="11"/>
        <v>0</v>
      </c>
      <c r="H83" s="133">
        <f t="shared" si="3"/>
        <v>0</v>
      </c>
      <c r="I83" s="134">
        <f t="shared" si="6"/>
        <v>0</v>
      </c>
      <c r="J83" s="132">
        <f t="shared" si="7"/>
        <v>0</v>
      </c>
      <c r="K83" s="133">
        <f t="shared" si="4"/>
        <v>0</v>
      </c>
    </row>
    <row r="84" spans="2:25" ht="10.5" x14ac:dyDescent="0.2">
      <c r="B84" s="119" t="s">
        <v>62</v>
      </c>
      <c r="C84" s="134">
        <f t="shared" si="8"/>
        <v>0</v>
      </c>
      <c r="D84" s="132">
        <f t="shared" si="9"/>
        <v>0</v>
      </c>
      <c r="E84" s="133">
        <f t="shared" si="5"/>
        <v>0</v>
      </c>
      <c r="F84" s="139">
        <f t="shared" si="10"/>
        <v>0</v>
      </c>
      <c r="G84" s="132">
        <f t="shared" si="11"/>
        <v>0</v>
      </c>
      <c r="H84" s="133">
        <f t="shared" si="3"/>
        <v>0</v>
      </c>
      <c r="I84" s="134">
        <f t="shared" si="6"/>
        <v>0</v>
      </c>
      <c r="J84" s="132">
        <f t="shared" si="7"/>
        <v>0</v>
      </c>
      <c r="K84" s="133">
        <f t="shared" si="4"/>
        <v>0</v>
      </c>
    </row>
    <row r="85" spans="2:25" ht="10.5" x14ac:dyDescent="0.2">
      <c r="B85" s="119" t="s">
        <v>64</v>
      </c>
      <c r="C85" s="134">
        <f t="shared" si="8"/>
        <v>0</v>
      </c>
      <c r="D85" s="132">
        <f t="shared" si="9"/>
        <v>0</v>
      </c>
      <c r="E85" s="133">
        <f t="shared" si="5"/>
        <v>0</v>
      </c>
      <c r="F85" s="139">
        <f t="shared" si="10"/>
        <v>0</v>
      </c>
      <c r="G85" s="132">
        <f t="shared" si="11"/>
        <v>0</v>
      </c>
      <c r="H85" s="133">
        <f t="shared" si="3"/>
        <v>0</v>
      </c>
      <c r="I85" s="134">
        <f t="shared" si="6"/>
        <v>0</v>
      </c>
      <c r="J85" s="132">
        <f t="shared" si="7"/>
        <v>0</v>
      </c>
      <c r="K85" s="133">
        <f t="shared" si="4"/>
        <v>0</v>
      </c>
    </row>
    <row r="86" spans="2:25" ht="11" thickBot="1" x14ac:dyDescent="0.25">
      <c r="B86" s="120" t="s">
        <v>25</v>
      </c>
      <c r="C86" s="135">
        <f t="shared" si="8"/>
        <v>0</v>
      </c>
      <c r="D86" s="136">
        <f t="shared" si="9"/>
        <v>0</v>
      </c>
      <c r="E86" s="137">
        <f t="shared" si="5"/>
        <v>0</v>
      </c>
      <c r="F86" s="140">
        <f t="shared" si="10"/>
        <v>0</v>
      </c>
      <c r="G86" s="136">
        <f t="shared" si="11"/>
        <v>0</v>
      </c>
      <c r="H86" s="137">
        <f t="shared" si="3"/>
        <v>0</v>
      </c>
      <c r="I86" s="141">
        <f t="shared" si="6"/>
        <v>0</v>
      </c>
      <c r="J86" s="136">
        <f t="shared" si="7"/>
        <v>0</v>
      </c>
      <c r="K86" s="137">
        <f t="shared" si="4"/>
        <v>0</v>
      </c>
    </row>
    <row r="89" spans="2:25" customFormat="1" ht="14" x14ac:dyDescent="0.3">
      <c r="B89" s="111" t="s">
        <v>222</v>
      </c>
      <c r="C89" s="112"/>
      <c r="D89" s="112"/>
      <c r="E89" s="112"/>
      <c r="F89" s="112"/>
      <c r="G89" s="112"/>
      <c r="H89" s="112"/>
      <c r="I89" s="112"/>
      <c r="J89" s="112"/>
      <c r="K89" s="112"/>
      <c r="L89" s="112"/>
      <c r="M89" s="112"/>
      <c r="N89" s="113"/>
      <c r="O89" s="100"/>
      <c r="P89" s="100"/>
      <c r="Q89" s="100"/>
      <c r="R89" s="100"/>
      <c r="S89" s="100"/>
      <c r="T89" s="100"/>
      <c r="U89" s="100"/>
      <c r="V89" s="101"/>
      <c r="W89" s="101"/>
      <c r="X89" s="101"/>
      <c r="Y89" s="101"/>
    </row>
    <row r="91" spans="2:25" ht="14" x14ac:dyDescent="0.3">
      <c r="B91" s="104" t="s">
        <v>54</v>
      </c>
      <c r="C91" s="105"/>
      <c r="D91" s="105"/>
      <c r="E91" s="105"/>
      <c r="F91" s="105"/>
      <c r="G91" s="105"/>
      <c r="H91" s="105"/>
      <c r="I91" s="105"/>
      <c r="J91" s="105"/>
      <c r="K91" s="105"/>
      <c r="L91" s="105"/>
      <c r="M91" s="105"/>
      <c r="N91" s="106"/>
    </row>
    <row r="93" spans="2:25" s="68" customFormat="1" ht="21.5" customHeight="1" x14ac:dyDescent="0.3">
      <c r="B93" s="84" t="s">
        <v>249</v>
      </c>
      <c r="C93" s="150"/>
      <c r="I93" s="239" t="s">
        <v>250</v>
      </c>
      <c r="J93" s="240"/>
      <c r="K93" s="241"/>
      <c r="L93" s="150"/>
      <c r="O93" s="100"/>
      <c r="P93" s="100"/>
      <c r="Q93" s="100"/>
      <c r="R93" s="100"/>
      <c r="S93" s="100"/>
      <c r="T93" s="100"/>
      <c r="U93" s="100"/>
      <c r="V93" s="102"/>
      <c r="W93" s="102"/>
      <c r="X93" s="102"/>
      <c r="Y93" s="102"/>
    </row>
    <row r="94" spans="2:25" ht="21" x14ac:dyDescent="0.3">
      <c r="B94" s="84" t="s">
        <v>257</v>
      </c>
      <c r="C94" s="150"/>
      <c r="D94" s="68"/>
      <c r="E94" s="68"/>
      <c r="F94" s="68"/>
      <c r="G94" s="68"/>
      <c r="H94" s="68"/>
      <c r="I94" s="239" t="s">
        <v>258</v>
      </c>
      <c r="J94" s="240"/>
      <c r="K94" s="241"/>
      <c r="L94" s="150"/>
    </row>
    <row r="97" spans="2:14" x14ac:dyDescent="0.2">
      <c r="B97" s="20" t="s">
        <v>233</v>
      </c>
      <c r="I97" s="20" t="s">
        <v>233</v>
      </c>
    </row>
    <row r="98" spans="2:14" x14ac:dyDescent="0.2">
      <c r="F98" s="68"/>
    </row>
    <row r="111" spans="2:14" ht="14" x14ac:dyDescent="0.3">
      <c r="B111" s="104" t="s">
        <v>56</v>
      </c>
      <c r="C111" s="105"/>
      <c r="D111" s="105"/>
      <c r="E111" s="105"/>
      <c r="F111" s="105"/>
      <c r="G111" s="105"/>
      <c r="H111" s="105"/>
      <c r="I111" s="105"/>
      <c r="J111" s="105"/>
      <c r="K111" s="105"/>
      <c r="L111" s="105"/>
      <c r="M111" s="105"/>
      <c r="N111" s="106"/>
    </row>
    <row r="113" spans="2:14" ht="13" x14ac:dyDescent="0.3">
      <c r="B113" s="84" t="s">
        <v>248</v>
      </c>
      <c r="C113" s="150"/>
      <c r="D113" s="68"/>
      <c r="E113" s="68"/>
      <c r="F113" s="68"/>
      <c r="G113" s="68"/>
      <c r="H113" s="68"/>
      <c r="I113" s="239" t="s">
        <v>251</v>
      </c>
      <c r="J113" s="240"/>
      <c r="K113" s="241"/>
      <c r="L113" s="150"/>
      <c r="M113" s="68"/>
    </row>
    <row r="115" spans="2:14" x14ac:dyDescent="0.2">
      <c r="B115" s="20" t="s">
        <v>233</v>
      </c>
      <c r="I115" s="20" t="s">
        <v>233</v>
      </c>
    </row>
    <row r="126" spans="2:14" ht="14" x14ac:dyDescent="0.3">
      <c r="B126" s="104" t="s">
        <v>253</v>
      </c>
      <c r="C126" s="105"/>
      <c r="D126" s="105"/>
      <c r="E126" s="105"/>
      <c r="F126" s="105"/>
      <c r="G126" s="105"/>
      <c r="H126" s="105"/>
      <c r="I126" s="105"/>
      <c r="J126" s="105"/>
      <c r="K126" s="105"/>
      <c r="L126" s="105"/>
      <c r="M126" s="105"/>
      <c r="N126" s="106"/>
    </row>
    <row r="128" spans="2:14" ht="13" x14ac:dyDescent="0.3">
      <c r="B128" s="84" t="s">
        <v>253</v>
      </c>
      <c r="C128" s="150"/>
      <c r="D128" s="68"/>
      <c r="E128" s="68"/>
      <c r="F128" s="68"/>
      <c r="G128" s="68"/>
      <c r="H128" s="68"/>
      <c r="I128" s="239" t="s">
        <v>253</v>
      </c>
      <c r="J128" s="240"/>
      <c r="K128" s="241"/>
    </row>
    <row r="130" spans="2:10" x14ac:dyDescent="0.2">
      <c r="B130" s="20" t="s">
        <v>233</v>
      </c>
      <c r="I130" s="20" t="s">
        <v>233</v>
      </c>
    </row>
    <row r="132" spans="2:10" x14ac:dyDescent="0.2">
      <c r="I132"/>
      <c r="J132"/>
    </row>
    <row r="133" spans="2:10" x14ac:dyDescent="0.2">
      <c r="I133"/>
      <c r="J133"/>
    </row>
    <row r="134" spans="2:10" x14ac:dyDescent="0.2">
      <c r="I134"/>
      <c r="J134"/>
    </row>
    <row r="135" spans="2:10" x14ac:dyDescent="0.2">
      <c r="I135"/>
      <c r="J135"/>
    </row>
    <row r="136" spans="2:10" x14ac:dyDescent="0.2">
      <c r="I136"/>
      <c r="J136"/>
    </row>
    <row r="137" spans="2:10" x14ac:dyDescent="0.2">
      <c r="I137"/>
      <c r="J137"/>
    </row>
    <row r="138" spans="2:10" x14ac:dyDescent="0.2">
      <c r="I138"/>
      <c r="J138"/>
    </row>
    <row r="139" spans="2:10" x14ac:dyDescent="0.2">
      <c r="I139"/>
      <c r="J139"/>
    </row>
    <row r="140" spans="2:10" x14ac:dyDescent="0.2">
      <c r="I140"/>
      <c r="J140"/>
    </row>
    <row r="141" spans="2:10" x14ac:dyDescent="0.2">
      <c r="I141"/>
      <c r="J141"/>
    </row>
    <row r="142" spans="2:10" x14ac:dyDescent="0.2">
      <c r="I142"/>
      <c r="J142"/>
    </row>
    <row r="143" spans="2:10" x14ac:dyDescent="0.2">
      <c r="I143"/>
      <c r="J143"/>
    </row>
    <row r="144" spans="2:10" x14ac:dyDescent="0.2">
      <c r="I144"/>
      <c r="J144"/>
    </row>
    <row r="145" spans="9:10" x14ac:dyDescent="0.2">
      <c r="I145"/>
      <c r="J145"/>
    </row>
    <row r="146" spans="9:10" x14ac:dyDescent="0.2">
      <c r="I146"/>
      <c r="J146"/>
    </row>
    <row r="147" spans="9:10" x14ac:dyDescent="0.2">
      <c r="I147"/>
      <c r="J147"/>
    </row>
    <row r="148" spans="9:10" x14ac:dyDescent="0.2">
      <c r="I148"/>
      <c r="J148"/>
    </row>
    <row r="149" spans="9:10" x14ac:dyDescent="0.2">
      <c r="I149"/>
      <c r="J149"/>
    </row>
    <row r="150" spans="9:10" x14ac:dyDescent="0.2">
      <c r="I150"/>
      <c r="J150"/>
    </row>
    <row r="151" spans="9:10" x14ac:dyDescent="0.2">
      <c r="I151"/>
      <c r="J151"/>
    </row>
    <row r="152" spans="9:10" x14ac:dyDescent="0.2">
      <c r="I152"/>
      <c r="J152"/>
    </row>
    <row r="153" spans="9:10" x14ac:dyDescent="0.2">
      <c r="I153"/>
      <c r="J153"/>
    </row>
    <row r="154" spans="9:10" x14ac:dyDescent="0.2">
      <c r="I154"/>
      <c r="J154"/>
    </row>
    <row r="155" spans="9:10" x14ac:dyDescent="0.2">
      <c r="I155"/>
      <c r="J155"/>
    </row>
    <row r="156" spans="9:10" x14ac:dyDescent="0.2">
      <c r="I156"/>
      <c r="J156"/>
    </row>
    <row r="157" spans="9:10" x14ac:dyDescent="0.2">
      <c r="I157"/>
      <c r="J157"/>
    </row>
    <row r="158" spans="9:10" x14ac:dyDescent="0.2">
      <c r="I158"/>
      <c r="J158"/>
    </row>
    <row r="159" spans="9:10" x14ac:dyDescent="0.2">
      <c r="I159"/>
      <c r="J159"/>
    </row>
    <row r="160" spans="9:10" x14ac:dyDescent="0.2">
      <c r="I160"/>
      <c r="J160"/>
    </row>
    <row r="161" spans="2:10" x14ac:dyDescent="0.2">
      <c r="I161"/>
      <c r="J161"/>
    </row>
    <row r="162" spans="2:10" x14ac:dyDescent="0.2">
      <c r="B162"/>
      <c r="C162"/>
      <c r="D162"/>
      <c r="E162"/>
      <c r="F162"/>
      <c r="G162"/>
      <c r="H162"/>
      <c r="I162"/>
      <c r="J162"/>
    </row>
    <row r="163" spans="2:10" x14ac:dyDescent="0.2">
      <c r="B163"/>
      <c r="C163"/>
      <c r="D163"/>
      <c r="E163"/>
      <c r="F163"/>
      <c r="G163"/>
      <c r="H163"/>
      <c r="I163"/>
      <c r="J163"/>
    </row>
    <row r="164" spans="2:10" x14ac:dyDescent="0.2">
      <c r="B164"/>
      <c r="C164"/>
      <c r="D164"/>
      <c r="E164"/>
      <c r="F164"/>
      <c r="G164"/>
      <c r="H164"/>
      <c r="I164"/>
      <c r="J164"/>
    </row>
    <row r="165" spans="2:10" x14ac:dyDescent="0.2">
      <c r="B165"/>
      <c r="C165"/>
      <c r="D165"/>
      <c r="E165"/>
      <c r="F165"/>
      <c r="G165"/>
      <c r="H165"/>
      <c r="I165"/>
      <c r="J165"/>
    </row>
    <row r="166" spans="2:10" x14ac:dyDescent="0.2">
      <c r="B166"/>
      <c r="C166"/>
      <c r="D166"/>
      <c r="E166"/>
      <c r="F166"/>
      <c r="G166"/>
      <c r="H166"/>
      <c r="I166"/>
      <c r="J166"/>
    </row>
  </sheetData>
  <mergeCells count="16">
    <mergeCell ref="I128:K128"/>
    <mergeCell ref="B2:B3"/>
    <mergeCell ref="I78:K78"/>
    <mergeCell ref="C78:E78"/>
    <mergeCell ref="F78:H78"/>
    <mergeCell ref="I93:K93"/>
    <mergeCell ref="I113:K113"/>
    <mergeCell ref="C30:E30"/>
    <mergeCell ref="F30:H30"/>
    <mergeCell ref="I30:K30"/>
    <mergeCell ref="I41:K41"/>
    <mergeCell ref="I42:K42"/>
    <mergeCell ref="I94:K94"/>
    <mergeCell ref="I54:K54"/>
    <mergeCell ref="I65:K65"/>
    <mergeCell ref="I43:K43"/>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tabColor theme="0" tint="-4.9989318521683403E-2"/>
  </sheetPr>
  <dimension ref="B1:Z19"/>
  <sheetViews>
    <sheetView showGridLines="0" zoomScale="110" zoomScaleNormal="110" workbookViewId="0">
      <selection activeCell="E14" sqref="E14"/>
    </sheetView>
  </sheetViews>
  <sheetFormatPr defaultRowHeight="10" x14ac:dyDescent="0.2"/>
  <cols>
    <col min="1" max="1" width="2.44140625" customWidth="1"/>
    <col min="3" max="4" width="21.109375" customWidth="1"/>
    <col min="6" max="6" width="14.6640625" hidden="1" customWidth="1"/>
  </cols>
  <sheetData>
    <row r="1" spans="2:26" ht="188.25" customHeight="1" x14ac:dyDescent="0.2"/>
    <row r="2" spans="2:26" ht="14" x14ac:dyDescent="0.3">
      <c r="B2" s="233" t="s">
        <v>26</v>
      </c>
      <c r="C2" s="234"/>
      <c r="D2" s="234"/>
      <c r="E2" s="234"/>
      <c r="F2" s="234"/>
      <c r="G2" s="234"/>
      <c r="H2" s="234"/>
      <c r="I2" s="234"/>
      <c r="J2" s="234"/>
      <c r="K2" s="234"/>
      <c r="L2" s="234"/>
      <c r="M2" s="234"/>
      <c r="N2" s="234"/>
      <c r="O2" s="234"/>
      <c r="P2" s="234"/>
      <c r="Q2" s="234"/>
      <c r="R2" s="234"/>
      <c r="S2" s="234"/>
      <c r="T2" s="234"/>
      <c r="U2" s="234"/>
      <c r="V2" s="234"/>
      <c r="W2" s="234"/>
      <c r="X2" s="234"/>
      <c r="Y2" s="234"/>
      <c r="Z2" s="235"/>
    </row>
    <row r="4" spans="2:26" ht="10.5" x14ac:dyDescent="0.2">
      <c r="C4" s="84" t="s">
        <v>27</v>
      </c>
      <c r="D4" s="87"/>
      <c r="F4" s="10" t="s">
        <v>28</v>
      </c>
    </row>
    <row r="5" spans="2:26" ht="10.5" x14ac:dyDescent="0.2">
      <c r="C5" s="84" t="s">
        <v>29</v>
      </c>
      <c r="D5" s="87"/>
      <c r="F5" s="10" t="s">
        <v>30</v>
      </c>
    </row>
    <row r="6" spans="2:26" ht="10.5" x14ac:dyDescent="0.2">
      <c r="C6" s="84" t="s">
        <v>31</v>
      </c>
      <c r="D6" s="87"/>
      <c r="F6" s="10" t="s">
        <v>32</v>
      </c>
    </row>
    <row r="9" spans="2:26" ht="10.5" x14ac:dyDescent="0.2">
      <c r="C9" s="84" t="s">
        <v>33</v>
      </c>
      <c r="D9" s="84" t="s">
        <v>34</v>
      </c>
      <c r="E9" s="87"/>
      <c r="F9" s="10" t="s">
        <v>35</v>
      </c>
      <c r="N9" s="11"/>
    </row>
    <row r="10" spans="2:26" ht="10.5" x14ac:dyDescent="0.2">
      <c r="C10" s="84" t="s">
        <v>33</v>
      </c>
      <c r="D10" s="84" t="s">
        <v>36</v>
      </c>
      <c r="E10" s="87"/>
      <c r="F10" s="10" t="s">
        <v>37</v>
      </c>
    </row>
    <row r="12" spans="2:26" ht="10.5" x14ac:dyDescent="0.2">
      <c r="C12" s="84" t="s">
        <v>38</v>
      </c>
      <c r="D12" s="84" t="s">
        <v>34</v>
      </c>
      <c r="E12" s="87"/>
      <c r="F12" s="10" t="s">
        <v>39</v>
      </c>
      <c r="H12" s="198"/>
    </row>
    <row r="13" spans="2:26" ht="10.5" x14ac:dyDescent="0.2">
      <c r="C13" s="84" t="s">
        <v>38</v>
      </c>
      <c r="D13" s="84" t="s">
        <v>36</v>
      </c>
      <c r="E13" s="87"/>
      <c r="F13" s="10" t="s">
        <v>40</v>
      </c>
    </row>
    <row r="17" spans="3:6" ht="10.5" x14ac:dyDescent="0.2">
      <c r="C17" s="84" t="s">
        <v>41</v>
      </c>
      <c r="D17" s="88">
        <v>0.04</v>
      </c>
      <c r="F17" s="10" t="s">
        <v>42</v>
      </c>
    </row>
    <row r="18" spans="3:6" ht="22" customHeight="1" x14ac:dyDescent="0.2">
      <c r="C18" s="84" t="s">
        <v>43</v>
      </c>
      <c r="D18" s="88">
        <v>2022</v>
      </c>
    </row>
    <row r="19" spans="3:6" ht="10.5" x14ac:dyDescent="0.25">
      <c r="C19" s="15"/>
    </row>
  </sheetData>
  <sheetProtection algorithmName="SHA-512" hashValue="jrAxSKlYQruGHzTfbLJd331u4kqtWxxZ/keDhqzkL4MKPAHCMRhEkjGy4UMVNeSZTc64sWKbV2MS/qcwLSAGXQ==" saltValue="6uL5z98QZCf2EusRfm3vEw==" spinCount="100000" sheet="1" objects="1" scenarios="1"/>
  <mergeCells count="1">
    <mergeCell ref="B2:Z2"/>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4.9989318521683403E-2"/>
  </sheetPr>
  <dimension ref="B1:R50"/>
  <sheetViews>
    <sheetView showGridLines="0" topLeftCell="A13" zoomScale="110" zoomScaleNormal="110" workbookViewId="0">
      <selection activeCell="F16" sqref="F16"/>
    </sheetView>
  </sheetViews>
  <sheetFormatPr defaultRowHeight="10" x14ac:dyDescent="0.2"/>
  <cols>
    <col min="2" max="2" width="10.6640625" hidden="1" customWidth="1"/>
    <col min="3" max="3" width="14.6640625" bestFit="1" customWidth="1"/>
    <col min="4" max="4" width="25.44140625" customWidth="1"/>
    <col min="5" max="7" width="14.6640625" customWidth="1"/>
  </cols>
  <sheetData>
    <row r="1" spans="2:18" ht="102" customHeight="1" x14ac:dyDescent="0.2"/>
    <row r="2" spans="2:18" ht="17" thickBot="1" x14ac:dyDescent="0.4">
      <c r="B2" s="248" t="s">
        <v>44</v>
      </c>
      <c r="C2" s="248"/>
      <c r="D2" s="248"/>
      <c r="E2" s="248"/>
      <c r="F2" s="248"/>
      <c r="G2" s="248"/>
      <c r="H2" s="248"/>
      <c r="I2" s="248"/>
      <c r="J2" s="248"/>
      <c r="K2" s="248"/>
      <c r="L2" s="248"/>
      <c r="M2" s="248"/>
      <c r="N2" s="248"/>
      <c r="O2" s="248"/>
      <c r="P2" s="248"/>
      <c r="Q2" s="248"/>
      <c r="R2" s="248"/>
    </row>
    <row r="3" spans="2:18" ht="10.5" thickTop="1" x14ac:dyDescent="0.2">
      <c r="B3" t="s">
        <v>45</v>
      </c>
    </row>
    <row r="4" spans="2:18" hidden="1" x14ac:dyDescent="0.2">
      <c r="E4" s="10" t="s">
        <v>46</v>
      </c>
    </row>
    <row r="5" spans="2:18" hidden="1" x14ac:dyDescent="0.2">
      <c r="D5" s="10" t="s">
        <v>47</v>
      </c>
      <c r="E5" s="10" t="s">
        <v>48</v>
      </c>
      <c r="F5" s="10" t="s">
        <v>49</v>
      </c>
      <c r="G5" s="10" t="s">
        <v>50</v>
      </c>
    </row>
    <row r="6" spans="2:18" x14ac:dyDescent="0.2">
      <c r="D6" s="10"/>
      <c r="E6" s="10"/>
      <c r="F6" s="10"/>
      <c r="G6" s="10"/>
    </row>
    <row r="7" spans="2:18" ht="10.5" x14ac:dyDescent="0.2">
      <c r="B7" s="10" t="s">
        <v>51</v>
      </c>
      <c r="C7" s="83" t="s">
        <v>33</v>
      </c>
      <c r="D7" s="83" t="s">
        <v>52</v>
      </c>
      <c r="E7" s="83" t="s">
        <v>27</v>
      </c>
      <c r="F7" s="83" t="s">
        <v>29</v>
      </c>
      <c r="G7" s="83" t="s">
        <v>31</v>
      </c>
    </row>
    <row r="8" spans="2:18" ht="10.5" x14ac:dyDescent="0.2">
      <c r="B8" s="10" t="s">
        <v>53</v>
      </c>
      <c r="C8" s="84" t="s">
        <v>33</v>
      </c>
      <c r="D8" s="84" t="s">
        <v>54</v>
      </c>
      <c r="E8" s="85">
        <f>'Calculation of CBA input'!C80</f>
        <v>0</v>
      </c>
      <c r="F8" s="85">
        <f>+'Calculation of CBA input'!F80</f>
        <v>0</v>
      </c>
      <c r="G8" s="85">
        <f>+'Calculation of CBA input'!I80</f>
        <v>0</v>
      </c>
    </row>
    <row r="9" spans="2:18" ht="10.5" x14ac:dyDescent="0.2">
      <c r="B9" s="10" t="s">
        <v>55</v>
      </c>
      <c r="C9" s="84" t="s">
        <v>33</v>
      </c>
      <c r="D9" s="84" t="s">
        <v>56</v>
      </c>
      <c r="E9" s="85">
        <f>'Calculation of CBA input'!C81</f>
        <v>0</v>
      </c>
      <c r="F9" s="85">
        <f>+'Calculation of CBA input'!F81</f>
        <v>0</v>
      </c>
      <c r="G9" s="85">
        <f>+'Calculation of CBA input'!I81</f>
        <v>0</v>
      </c>
    </row>
    <row r="10" spans="2:18" ht="10.5" x14ac:dyDescent="0.2">
      <c r="B10" s="10" t="s">
        <v>57</v>
      </c>
      <c r="C10" s="84" t="s">
        <v>33</v>
      </c>
      <c r="D10" s="84" t="s">
        <v>58</v>
      </c>
      <c r="E10" s="85">
        <f>'Calculation of CBA input'!C82</f>
        <v>0</v>
      </c>
      <c r="F10" s="85">
        <f>+'Calculation of CBA input'!F82</f>
        <v>0</v>
      </c>
      <c r="G10" s="85">
        <f>+'Calculation of CBA input'!I82</f>
        <v>0</v>
      </c>
    </row>
    <row r="11" spans="2:18" ht="10.5" x14ac:dyDescent="0.2">
      <c r="B11" s="10" t="s">
        <v>59</v>
      </c>
      <c r="C11" s="84" t="s">
        <v>33</v>
      </c>
      <c r="D11" s="84" t="s">
        <v>60</v>
      </c>
      <c r="E11" s="85">
        <f>'Calculation of CBA input'!C83</f>
        <v>0</v>
      </c>
      <c r="F11" s="85">
        <f>+'Calculation of CBA input'!F83</f>
        <v>0</v>
      </c>
      <c r="G11" s="85">
        <f>+'Calculation of CBA input'!I83</f>
        <v>0</v>
      </c>
    </row>
    <row r="12" spans="2:18" ht="10.5" x14ac:dyDescent="0.2">
      <c r="B12" s="10" t="s">
        <v>61</v>
      </c>
      <c r="C12" s="84" t="s">
        <v>33</v>
      </c>
      <c r="D12" s="84" t="s">
        <v>62</v>
      </c>
      <c r="E12" s="85">
        <f>'Calculation of CBA input'!C84</f>
        <v>0</v>
      </c>
      <c r="F12" s="85">
        <f>+'Calculation of CBA input'!F84</f>
        <v>0</v>
      </c>
      <c r="G12" s="85">
        <f>+'Calculation of CBA input'!I84</f>
        <v>0</v>
      </c>
    </row>
    <row r="13" spans="2:18" ht="10.5" x14ac:dyDescent="0.2">
      <c r="B13" s="10" t="s">
        <v>63</v>
      </c>
      <c r="C13" s="84" t="s">
        <v>33</v>
      </c>
      <c r="D13" s="84" t="s">
        <v>64</v>
      </c>
      <c r="E13" s="85">
        <f>'Calculation of CBA input'!C85</f>
        <v>0</v>
      </c>
      <c r="F13" s="85">
        <f>+'Calculation of CBA input'!F85</f>
        <v>0</v>
      </c>
      <c r="G13" s="85">
        <f>+'Calculation of CBA input'!I85</f>
        <v>0</v>
      </c>
    </row>
    <row r="14" spans="2:18" ht="10.5" x14ac:dyDescent="0.2">
      <c r="B14" s="10" t="s">
        <v>65</v>
      </c>
      <c r="C14" s="189" t="s">
        <v>33</v>
      </c>
      <c r="D14" s="189" t="s">
        <v>25</v>
      </c>
      <c r="E14" s="190">
        <f>'Calculation of CBA input'!C86</f>
        <v>0</v>
      </c>
      <c r="F14" s="190">
        <f>+'Calculation of CBA input'!F86</f>
        <v>0</v>
      </c>
      <c r="G14" s="190">
        <f>+'Calculation of CBA input'!I86</f>
        <v>0</v>
      </c>
    </row>
    <row r="15" spans="2:18" ht="10.5" x14ac:dyDescent="0.2">
      <c r="B15" s="10" t="s">
        <v>66</v>
      </c>
      <c r="C15" s="84" t="s">
        <v>38</v>
      </c>
      <c r="D15" s="84" t="s">
        <v>54</v>
      </c>
      <c r="E15" s="85">
        <f>'Calculation of CBA input'!D80</f>
        <v>0</v>
      </c>
      <c r="F15" s="85">
        <f>+'Calculation of CBA input'!G80</f>
        <v>0</v>
      </c>
      <c r="G15" s="85">
        <f>'Calculation of CBA input'!J80</f>
        <v>0</v>
      </c>
    </row>
    <row r="16" spans="2:18" ht="10.5" x14ac:dyDescent="0.2">
      <c r="B16" s="10" t="s">
        <v>67</v>
      </c>
      <c r="C16" s="84" t="s">
        <v>38</v>
      </c>
      <c r="D16" s="84" t="s">
        <v>56</v>
      </c>
      <c r="E16" s="85">
        <f>'Calculation of CBA input'!D81</f>
        <v>0</v>
      </c>
      <c r="F16" s="85">
        <f>+'Calculation of CBA input'!G81</f>
        <v>0</v>
      </c>
      <c r="G16" s="85">
        <f>'Calculation of CBA input'!J81</f>
        <v>0</v>
      </c>
    </row>
    <row r="17" spans="2:18" ht="10.5" x14ac:dyDescent="0.2">
      <c r="B17" s="10" t="s">
        <v>68</v>
      </c>
      <c r="C17" s="84" t="s">
        <v>38</v>
      </c>
      <c r="D17" s="84" t="s">
        <v>58</v>
      </c>
      <c r="E17" s="85">
        <f>'Calculation of CBA input'!D82</f>
        <v>0</v>
      </c>
      <c r="F17" s="85">
        <f>+'Calculation of CBA input'!G82</f>
        <v>0</v>
      </c>
      <c r="G17" s="85">
        <f>'Calculation of CBA input'!J82</f>
        <v>0</v>
      </c>
    </row>
    <row r="18" spans="2:18" ht="10.5" x14ac:dyDescent="0.2">
      <c r="B18" s="10" t="s">
        <v>69</v>
      </c>
      <c r="C18" s="84" t="s">
        <v>38</v>
      </c>
      <c r="D18" s="84" t="s">
        <v>60</v>
      </c>
      <c r="E18" s="85">
        <f>'Calculation of CBA input'!D83</f>
        <v>0</v>
      </c>
      <c r="F18" s="85">
        <f>+'Calculation of CBA input'!G83</f>
        <v>0</v>
      </c>
      <c r="G18" s="85">
        <f>'Calculation of CBA input'!J83</f>
        <v>0</v>
      </c>
    </row>
    <row r="19" spans="2:18" ht="10.5" x14ac:dyDescent="0.2">
      <c r="B19" s="10" t="s">
        <v>70</v>
      </c>
      <c r="C19" s="84" t="s">
        <v>38</v>
      </c>
      <c r="D19" s="84" t="s">
        <v>62</v>
      </c>
      <c r="E19" s="85">
        <f>'Calculation of CBA input'!D84</f>
        <v>0</v>
      </c>
      <c r="F19" s="85">
        <f>+'Calculation of CBA input'!G84</f>
        <v>0</v>
      </c>
      <c r="G19" s="85">
        <f>'Calculation of CBA input'!J84</f>
        <v>0</v>
      </c>
    </row>
    <row r="20" spans="2:18" ht="10.5" x14ac:dyDescent="0.2">
      <c r="B20" s="10" t="s">
        <v>71</v>
      </c>
      <c r="C20" s="187" t="s">
        <v>38</v>
      </c>
      <c r="D20" s="187" t="s">
        <v>64</v>
      </c>
      <c r="E20" s="188">
        <f>'Calculation of CBA input'!D85</f>
        <v>0</v>
      </c>
      <c r="F20" s="188">
        <f>+'Calculation of CBA input'!G85</f>
        <v>0</v>
      </c>
      <c r="G20" s="188">
        <f>'Calculation of CBA input'!J85</f>
        <v>0</v>
      </c>
    </row>
    <row r="21" spans="2:18" ht="10.5" x14ac:dyDescent="0.2">
      <c r="B21" s="10" t="s">
        <v>72</v>
      </c>
      <c r="C21" s="189" t="s">
        <v>38</v>
      </c>
      <c r="D21" s="189" t="s">
        <v>25</v>
      </c>
      <c r="E21" s="190">
        <f>'Calculation of CBA input'!D86</f>
        <v>0</v>
      </c>
      <c r="F21" s="190">
        <f>+'Calculation of CBA input'!G86</f>
        <v>0</v>
      </c>
      <c r="G21" s="190">
        <f>'Calculation of CBA input'!J86</f>
        <v>0</v>
      </c>
    </row>
    <row r="23" spans="2:18" ht="10.5" x14ac:dyDescent="0.2">
      <c r="C23" s="86"/>
      <c r="J23" s="198"/>
      <c r="K23" s="11"/>
    </row>
    <row r="28" spans="2:18" ht="17" thickBot="1" x14ac:dyDescent="0.4">
      <c r="B28" s="248" t="s">
        <v>73</v>
      </c>
      <c r="C28" s="248"/>
      <c r="D28" s="248"/>
      <c r="E28" s="248"/>
      <c r="F28" s="248"/>
      <c r="G28" s="248"/>
      <c r="H28" s="248"/>
      <c r="I28" s="248"/>
      <c r="J28" s="248"/>
      <c r="K28" s="248"/>
      <c r="L28" s="248"/>
      <c r="M28" s="248"/>
      <c r="N28" s="248"/>
      <c r="O28" s="248"/>
      <c r="P28" s="248"/>
      <c r="Q28" s="248"/>
      <c r="R28" s="248"/>
    </row>
    <row r="29" spans="2:18" ht="10.5" thickTop="1" x14ac:dyDescent="0.2">
      <c r="B29" s="247" t="s">
        <v>74</v>
      </c>
      <c r="C29" s="247"/>
      <c r="D29" s="247"/>
      <c r="E29" s="247"/>
      <c r="F29" s="247"/>
      <c r="G29" s="247"/>
      <c r="H29" s="247"/>
      <c r="I29" s="247"/>
      <c r="J29" s="247"/>
      <c r="K29" s="247"/>
      <c r="L29" s="247"/>
      <c r="M29" s="247"/>
      <c r="N29" s="247"/>
      <c r="O29" s="247"/>
      <c r="P29" s="247"/>
      <c r="Q29" s="247"/>
      <c r="R29" s="247"/>
    </row>
    <row r="30" spans="2:18" x14ac:dyDescent="0.2">
      <c r="B30" s="27"/>
      <c r="C30" s="27"/>
      <c r="D30" s="27"/>
      <c r="E30" s="27"/>
      <c r="F30" s="27"/>
      <c r="G30" s="27"/>
      <c r="H30" s="27"/>
      <c r="I30" s="27"/>
      <c r="J30" s="27"/>
      <c r="K30" s="27"/>
      <c r="L30" s="27"/>
      <c r="M30" s="27"/>
      <c r="N30" s="27"/>
      <c r="O30" s="27"/>
      <c r="P30" s="27"/>
      <c r="Q30" s="27"/>
      <c r="R30" s="27"/>
    </row>
    <row r="31" spans="2:18" x14ac:dyDescent="0.2">
      <c r="E31" s="10" t="s">
        <v>75</v>
      </c>
    </row>
    <row r="32" spans="2:18" x14ac:dyDescent="0.2">
      <c r="D32" s="10" t="s">
        <v>76</v>
      </c>
      <c r="E32" s="10" t="s">
        <v>48</v>
      </c>
      <c r="F32" s="10" t="s">
        <v>49</v>
      </c>
      <c r="G32" s="10" t="s">
        <v>50</v>
      </c>
    </row>
    <row r="33" spans="2:18" ht="10.5" x14ac:dyDescent="0.2">
      <c r="B33" s="10" t="s">
        <v>77</v>
      </c>
      <c r="C33" s="191" t="s">
        <v>33</v>
      </c>
      <c r="D33" s="191" t="s">
        <v>78</v>
      </c>
      <c r="E33" s="191" t="s">
        <v>27</v>
      </c>
      <c r="F33" s="191" t="s">
        <v>29</v>
      </c>
      <c r="G33" s="191" t="s">
        <v>31</v>
      </c>
    </row>
    <row r="34" spans="2:18" ht="10.5" x14ac:dyDescent="0.2">
      <c r="B34" s="10" t="s">
        <v>79</v>
      </c>
      <c r="C34" s="192" t="s">
        <v>33</v>
      </c>
      <c r="D34" s="192" t="s">
        <v>23</v>
      </c>
      <c r="E34" s="190">
        <f>+'Calculation of CBA input'!C32</f>
        <v>0</v>
      </c>
      <c r="F34" s="190">
        <f>+'Calculation of CBA input'!F32</f>
        <v>0</v>
      </c>
      <c r="G34" s="190">
        <f>+'Calculation of CBA input'!I32</f>
        <v>0</v>
      </c>
    </row>
    <row r="35" spans="2:18" ht="10.5" x14ac:dyDescent="0.2">
      <c r="B35" s="10" t="s">
        <v>80</v>
      </c>
      <c r="C35" s="192" t="s">
        <v>38</v>
      </c>
      <c r="D35" s="192" t="s">
        <v>23</v>
      </c>
      <c r="E35" s="190">
        <f>+'Calculation of CBA input'!D32</f>
        <v>0</v>
      </c>
      <c r="F35" s="190">
        <f>+'Calculation of CBA input'!G32</f>
        <v>0</v>
      </c>
      <c r="G35" s="190">
        <f>+'Calculation of CBA input'!J32</f>
        <v>0</v>
      </c>
    </row>
    <row r="41" spans="2:18" ht="17" thickBot="1" x14ac:dyDescent="0.4">
      <c r="B41" s="248" t="s">
        <v>81</v>
      </c>
      <c r="C41" s="248"/>
      <c r="D41" s="248"/>
      <c r="E41" s="248"/>
      <c r="F41" s="248"/>
      <c r="G41" s="248"/>
      <c r="H41" s="248"/>
      <c r="I41" s="248"/>
      <c r="J41" s="248"/>
      <c r="K41" s="248"/>
      <c r="L41" s="248"/>
      <c r="M41" s="248"/>
      <c r="N41" s="248"/>
      <c r="O41" s="248"/>
      <c r="P41" s="248"/>
      <c r="Q41" s="248"/>
      <c r="R41" s="248"/>
    </row>
    <row r="42" spans="2:18" ht="10.5" thickTop="1" x14ac:dyDescent="0.2">
      <c r="B42" s="247" t="s">
        <v>82</v>
      </c>
      <c r="C42" s="247"/>
      <c r="D42" s="247"/>
      <c r="E42" s="247"/>
      <c r="F42" s="247"/>
      <c r="G42" s="247"/>
      <c r="H42" s="247"/>
      <c r="I42" s="247"/>
      <c r="J42" s="247"/>
      <c r="K42" s="247"/>
      <c r="L42" s="247"/>
      <c r="M42" s="247"/>
      <c r="N42" s="247"/>
      <c r="O42" s="247"/>
      <c r="P42" s="247"/>
      <c r="Q42" s="247"/>
      <c r="R42" s="247"/>
    </row>
    <row r="43" spans="2:18" x14ac:dyDescent="0.2">
      <c r="E43" s="10"/>
    </row>
    <row r="44" spans="2:18" x14ac:dyDescent="0.2">
      <c r="E44" s="10" t="s">
        <v>83</v>
      </c>
    </row>
    <row r="45" spans="2:18" x14ac:dyDescent="0.2">
      <c r="D45" s="10" t="s">
        <v>84</v>
      </c>
      <c r="E45" s="10" t="s">
        <v>85</v>
      </c>
    </row>
    <row r="46" spans="2:18" ht="10.5" x14ac:dyDescent="0.2">
      <c r="B46" s="10" t="s">
        <v>86</v>
      </c>
      <c r="C46" s="191" t="s">
        <v>33</v>
      </c>
      <c r="D46" s="191" t="s">
        <v>78</v>
      </c>
      <c r="E46" s="191" t="s">
        <v>87</v>
      </c>
    </row>
    <row r="47" spans="2:18" ht="10.5" x14ac:dyDescent="0.2">
      <c r="B47" s="10" t="s">
        <v>88</v>
      </c>
      <c r="C47" s="192" t="s">
        <v>33</v>
      </c>
      <c r="D47" s="192" t="s">
        <v>22</v>
      </c>
      <c r="E47" s="193">
        <f>+'Calculation of CBA input'!C33</f>
        <v>0</v>
      </c>
    </row>
    <row r="48" spans="2:18" ht="10.5" x14ac:dyDescent="0.2">
      <c r="B48" s="10" t="s">
        <v>89</v>
      </c>
      <c r="C48" s="192" t="s">
        <v>33</v>
      </c>
      <c r="D48" s="192" t="s">
        <v>90</v>
      </c>
      <c r="E48" s="193">
        <f>+'Calculation of CBA input'!C34</f>
        <v>0</v>
      </c>
    </row>
    <row r="49" spans="2:5" ht="10.5" x14ac:dyDescent="0.2">
      <c r="B49" s="10" t="s">
        <v>91</v>
      </c>
      <c r="C49" s="192" t="s">
        <v>38</v>
      </c>
      <c r="D49" s="192" t="s">
        <v>22</v>
      </c>
      <c r="E49" s="193">
        <f>+'Calculation of CBA input'!D33</f>
        <v>0</v>
      </c>
    </row>
    <row r="50" spans="2:5" ht="10.5" x14ac:dyDescent="0.2">
      <c r="B50" s="10" t="s">
        <v>92</v>
      </c>
      <c r="C50" s="192" t="s">
        <v>38</v>
      </c>
      <c r="D50" s="192" t="s">
        <v>90</v>
      </c>
      <c r="E50" s="193">
        <f>+'Calculation of CBA input'!D34</f>
        <v>0</v>
      </c>
    </row>
  </sheetData>
  <sheetProtection algorithmName="SHA-512" hashValue="Jc/W/KmRkFF4j7CNdz4FzxySLUQYmwgOKQjWtUfeFLcCECqdKezdExvbuX89uyw1JXdyE2kpMokwgG42lVylHw==" saltValue="4Ai7Ur3NABuobfbGR64T5w==" spinCount="100000" sheet="1" objects="1" scenarios="1"/>
  <mergeCells count="5">
    <mergeCell ref="B42:R42"/>
    <mergeCell ref="B41:R41"/>
    <mergeCell ref="B29:R29"/>
    <mergeCell ref="B28:R28"/>
    <mergeCell ref="B2:R2"/>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44BCFB-76F1-4F44-8D5E-A98652218415}">
  <sheetPr>
    <tabColor theme="1" tint="0.499984740745262"/>
  </sheetPr>
  <dimension ref="B2:N121"/>
  <sheetViews>
    <sheetView showGridLines="0" topLeftCell="A62" zoomScale="85" zoomScaleNormal="85" workbookViewId="0">
      <selection activeCell="D75" sqref="D75"/>
    </sheetView>
  </sheetViews>
  <sheetFormatPr defaultColWidth="31.6640625" defaultRowHeight="10.5" x14ac:dyDescent="0.2"/>
  <cols>
    <col min="1" max="1" width="3.33203125" style="80" customWidth="1"/>
    <col min="2" max="2" width="14.6640625" style="93" bestFit="1" customWidth="1"/>
    <col min="3" max="3" width="33.109375" style="80" bestFit="1" customWidth="1"/>
    <col min="4" max="4" width="56.109375" style="80" customWidth="1"/>
    <col min="5" max="5" width="58.44140625" style="80" customWidth="1"/>
    <col min="6" max="6" width="18.6640625" style="80" bestFit="1" customWidth="1"/>
    <col min="7" max="7" width="16.6640625" style="80" bestFit="1" customWidth="1"/>
    <col min="8" max="16384" width="31.6640625" style="80"/>
  </cols>
  <sheetData>
    <row r="2" spans="2:7" ht="9.75" customHeight="1" x14ac:dyDescent="0.2">
      <c r="B2" s="242" t="s">
        <v>21</v>
      </c>
      <c r="C2" s="249"/>
      <c r="D2" s="107"/>
      <c r="E2" s="107"/>
      <c r="F2" s="107"/>
      <c r="G2" s="108"/>
    </row>
    <row r="3" spans="2:7" ht="8.25" customHeight="1" x14ac:dyDescent="0.2">
      <c r="B3" s="243"/>
      <c r="C3" s="250"/>
      <c r="D3" s="148"/>
      <c r="E3" s="148"/>
      <c r="F3" s="148"/>
      <c r="G3" s="149"/>
    </row>
    <row r="4" spans="2:7" ht="10" x14ac:dyDescent="0.2">
      <c r="B4" s="20"/>
    </row>
    <row r="5" spans="2:7" ht="14.5" thickBot="1" x14ac:dyDescent="0.35">
      <c r="B5" s="22" t="s">
        <v>235</v>
      </c>
      <c r="C5" s="22"/>
      <c r="D5" s="22"/>
      <c r="E5" s="22"/>
      <c r="F5" s="22"/>
      <c r="G5" s="22"/>
    </row>
    <row r="6" spans="2:7" ht="10" x14ac:dyDescent="0.2">
      <c r="B6" s="20"/>
    </row>
    <row r="7" spans="2:7" ht="13" x14ac:dyDescent="0.3">
      <c r="B7" s="163" t="s">
        <v>170</v>
      </c>
      <c r="C7" s="164"/>
      <c r="D7" s="157"/>
      <c r="E7" s="157"/>
      <c r="F7" s="157"/>
      <c r="G7" s="158"/>
    </row>
    <row r="8" spans="2:7" ht="12.5" x14ac:dyDescent="0.25">
      <c r="B8" s="165"/>
      <c r="C8" s="166"/>
      <c r="D8" s="159"/>
      <c r="E8" s="159"/>
      <c r="F8" s="159"/>
      <c r="G8" s="160"/>
    </row>
    <row r="9" spans="2:7" ht="13" x14ac:dyDescent="0.3">
      <c r="B9" s="167" t="s">
        <v>171</v>
      </c>
      <c r="C9" s="166"/>
      <c r="D9" s="159"/>
      <c r="E9" s="159"/>
      <c r="F9" s="159"/>
      <c r="G9" s="160"/>
    </row>
    <row r="10" spans="2:7" ht="12.5" x14ac:dyDescent="0.25">
      <c r="B10" s="165"/>
      <c r="C10" s="166"/>
      <c r="D10" s="159"/>
      <c r="E10" s="159"/>
      <c r="F10" s="159"/>
      <c r="G10" s="160"/>
    </row>
    <row r="11" spans="2:7" ht="12.5" x14ac:dyDescent="0.25">
      <c r="B11" s="168" t="s">
        <v>172</v>
      </c>
      <c r="C11" s="166"/>
      <c r="D11" s="159"/>
      <c r="E11" s="159"/>
      <c r="F11" s="159"/>
      <c r="G11" s="160"/>
    </row>
    <row r="12" spans="2:7" ht="12.5" x14ac:dyDescent="0.25">
      <c r="B12" s="168"/>
      <c r="C12" s="166"/>
      <c r="D12" s="159"/>
      <c r="E12" s="159"/>
      <c r="F12" s="159"/>
      <c r="G12" s="160"/>
    </row>
    <row r="13" spans="2:7" ht="12.5" x14ac:dyDescent="0.25">
      <c r="B13" s="168" t="s">
        <v>173</v>
      </c>
      <c r="C13" s="166"/>
      <c r="D13" s="159"/>
      <c r="E13" s="159"/>
      <c r="F13" s="159"/>
      <c r="G13" s="160"/>
    </row>
    <row r="14" spans="2:7" ht="12.5" x14ac:dyDescent="0.25">
      <c r="B14" s="168"/>
      <c r="C14" s="166"/>
      <c r="D14" s="159"/>
      <c r="E14" s="159"/>
      <c r="F14" s="159"/>
      <c r="G14" s="160"/>
    </row>
    <row r="15" spans="2:7" ht="12.5" x14ac:dyDescent="0.25">
      <c r="B15" s="168" t="s">
        <v>174</v>
      </c>
      <c r="C15" s="166"/>
      <c r="D15" s="159"/>
      <c r="E15" s="159"/>
      <c r="F15" s="159"/>
      <c r="G15" s="160"/>
    </row>
    <row r="16" spans="2:7" ht="12.5" x14ac:dyDescent="0.25">
      <c r="B16" s="168"/>
      <c r="C16" s="166"/>
      <c r="D16" s="159"/>
      <c r="E16" s="159"/>
      <c r="F16" s="159"/>
      <c r="G16" s="160"/>
    </row>
    <row r="17" spans="2:7" ht="12.5" x14ac:dyDescent="0.25">
      <c r="B17" s="168" t="s">
        <v>60</v>
      </c>
      <c r="C17" s="166"/>
      <c r="D17" s="159"/>
      <c r="E17" s="159"/>
      <c r="F17" s="159"/>
      <c r="G17" s="160"/>
    </row>
    <row r="18" spans="2:7" ht="12.5" x14ac:dyDescent="0.25">
      <c r="B18" s="168"/>
      <c r="C18" s="166"/>
      <c r="D18" s="159"/>
      <c r="E18" s="159"/>
      <c r="F18" s="159"/>
      <c r="G18" s="160"/>
    </row>
    <row r="19" spans="2:7" ht="12.5" x14ac:dyDescent="0.25">
      <c r="B19" s="168" t="s">
        <v>62</v>
      </c>
      <c r="C19" s="166"/>
      <c r="D19" s="159"/>
      <c r="E19" s="159"/>
      <c r="F19" s="159"/>
      <c r="G19" s="160"/>
    </row>
    <row r="20" spans="2:7" ht="12.5" x14ac:dyDescent="0.25">
      <c r="B20" s="168"/>
      <c r="C20" s="166"/>
      <c r="D20" s="159"/>
      <c r="E20" s="159"/>
      <c r="F20" s="159"/>
      <c r="G20" s="160"/>
    </row>
    <row r="21" spans="2:7" ht="12.5" x14ac:dyDescent="0.25">
      <c r="B21" s="168" t="s">
        <v>64</v>
      </c>
      <c r="C21" s="166"/>
      <c r="D21" s="159"/>
      <c r="E21" s="159"/>
      <c r="F21" s="159"/>
      <c r="G21" s="160"/>
    </row>
    <row r="22" spans="2:7" ht="12.5" x14ac:dyDescent="0.25">
      <c r="B22" s="168"/>
      <c r="C22" s="166"/>
      <c r="D22" s="159"/>
      <c r="E22" s="159"/>
      <c r="F22" s="159"/>
      <c r="G22" s="160"/>
    </row>
    <row r="23" spans="2:7" ht="12.5" x14ac:dyDescent="0.25">
      <c r="B23" s="168" t="s">
        <v>175</v>
      </c>
      <c r="C23" s="166"/>
      <c r="D23" s="159"/>
      <c r="E23" s="159"/>
      <c r="F23" s="159"/>
      <c r="G23" s="160"/>
    </row>
    <row r="24" spans="2:7" ht="12.5" x14ac:dyDescent="0.25">
      <c r="B24" s="168"/>
      <c r="C24" s="166"/>
      <c r="D24" s="159"/>
      <c r="E24" s="159"/>
      <c r="F24" s="159"/>
      <c r="G24" s="160"/>
    </row>
    <row r="25" spans="2:7" ht="12.5" x14ac:dyDescent="0.25">
      <c r="B25" s="168" t="s">
        <v>22</v>
      </c>
      <c r="C25" s="166"/>
      <c r="D25" s="159"/>
      <c r="E25" s="159"/>
      <c r="F25" s="159"/>
      <c r="G25" s="160"/>
    </row>
    <row r="26" spans="2:7" ht="12.5" x14ac:dyDescent="0.25">
      <c r="B26" s="168"/>
      <c r="C26" s="166"/>
      <c r="D26" s="159"/>
      <c r="E26" s="159"/>
      <c r="F26" s="159"/>
      <c r="G26" s="160"/>
    </row>
    <row r="27" spans="2:7" ht="12.5" x14ac:dyDescent="0.25">
      <c r="B27" s="168" t="s">
        <v>90</v>
      </c>
      <c r="C27" s="166"/>
      <c r="D27" s="159"/>
      <c r="E27" s="159"/>
      <c r="F27" s="159"/>
      <c r="G27" s="160"/>
    </row>
    <row r="28" spans="2:7" ht="12.5" x14ac:dyDescent="0.25">
      <c r="B28" s="168"/>
      <c r="C28" s="166"/>
      <c r="D28" s="159"/>
      <c r="E28" s="159"/>
      <c r="F28" s="159"/>
      <c r="G28" s="160"/>
    </row>
    <row r="29" spans="2:7" ht="12.5" x14ac:dyDescent="0.25">
      <c r="B29" s="168" t="s">
        <v>23</v>
      </c>
      <c r="C29" s="166"/>
      <c r="D29" s="159"/>
      <c r="E29" s="159"/>
      <c r="F29" s="159"/>
      <c r="G29" s="160"/>
    </row>
    <row r="30" spans="2:7" ht="12.5" x14ac:dyDescent="0.25">
      <c r="B30" s="165"/>
      <c r="C30" s="166"/>
      <c r="D30" s="159"/>
      <c r="E30" s="159"/>
      <c r="F30" s="159"/>
      <c r="G30" s="160"/>
    </row>
    <row r="31" spans="2:7" ht="13" x14ac:dyDescent="0.3">
      <c r="B31" s="167" t="s">
        <v>176</v>
      </c>
      <c r="C31" s="166"/>
      <c r="D31" s="159"/>
      <c r="E31" s="159"/>
      <c r="F31" s="159"/>
      <c r="G31" s="160"/>
    </row>
    <row r="32" spans="2:7" ht="13" x14ac:dyDescent="0.3">
      <c r="B32" s="167"/>
      <c r="C32" s="166"/>
      <c r="D32" s="159"/>
      <c r="E32" s="159"/>
      <c r="F32" s="159"/>
      <c r="G32" s="160"/>
    </row>
    <row r="33" spans="2:7" ht="13" x14ac:dyDescent="0.3">
      <c r="B33" s="167" t="s">
        <v>177</v>
      </c>
      <c r="C33" s="166"/>
      <c r="D33" s="159"/>
      <c r="E33" s="159"/>
      <c r="F33" s="159"/>
      <c r="G33" s="160"/>
    </row>
    <row r="34" spans="2:7" ht="13" x14ac:dyDescent="0.3">
      <c r="B34" s="169"/>
      <c r="C34" s="170"/>
      <c r="D34" s="161"/>
      <c r="E34" s="161"/>
      <c r="F34" s="161"/>
      <c r="G34" s="162"/>
    </row>
    <row r="36" spans="2:7" ht="14.5" thickBot="1" x14ac:dyDescent="0.35">
      <c r="B36" s="22" t="s">
        <v>215</v>
      </c>
      <c r="C36" s="22"/>
      <c r="D36" s="22"/>
      <c r="E36" s="22"/>
      <c r="F36" s="22"/>
      <c r="G36" s="22"/>
    </row>
    <row r="38" spans="2:7" ht="13" x14ac:dyDescent="0.2">
      <c r="B38" s="156" t="s">
        <v>180</v>
      </c>
      <c r="C38" s="156" t="s">
        <v>183</v>
      </c>
      <c r="D38" s="156" t="s">
        <v>182</v>
      </c>
      <c r="E38" s="156" t="s">
        <v>181</v>
      </c>
      <c r="F38" s="156" t="s">
        <v>202</v>
      </c>
      <c r="G38" s="156" t="s">
        <v>158</v>
      </c>
    </row>
    <row r="39" spans="2:7" ht="36" customHeight="1" x14ac:dyDescent="0.2">
      <c r="B39" s="153">
        <v>1</v>
      </c>
      <c r="C39" s="154" t="s">
        <v>185</v>
      </c>
      <c r="D39" s="155" t="s">
        <v>187</v>
      </c>
      <c r="E39" s="200" t="s">
        <v>268</v>
      </c>
      <c r="F39" s="154" t="s">
        <v>204</v>
      </c>
      <c r="G39" s="154" t="b">
        <f>OR(Inp_BaseYear1&lt;&gt;"",Inp_BaseYear2&lt;&gt;"",Inp_BaseYear3&lt;&gt;"")</f>
        <v>0</v>
      </c>
    </row>
    <row r="40" spans="2:7" ht="36" customHeight="1" x14ac:dyDescent="0.2">
      <c r="B40" s="89">
        <v>2</v>
      </c>
      <c r="C40" s="42" t="s">
        <v>185</v>
      </c>
      <c r="D40" s="81" t="s">
        <v>236</v>
      </c>
      <c r="E40" s="201" t="s">
        <v>269</v>
      </c>
      <c r="F40" s="42" t="s">
        <v>204</v>
      </c>
      <c r="G40" s="42" t="b">
        <f>AND(Inp_PR_CY&lt;&gt;"",Inp_PR_Lifetime&lt;&gt;"")</f>
        <v>0</v>
      </c>
    </row>
    <row r="41" spans="2:7" ht="36" customHeight="1" x14ac:dyDescent="0.2">
      <c r="B41" s="89">
        <v>3</v>
      </c>
      <c r="C41" s="42" t="s">
        <v>185</v>
      </c>
      <c r="D41" s="81" t="s">
        <v>188</v>
      </c>
      <c r="E41" s="201" t="s">
        <v>270</v>
      </c>
      <c r="F41" s="42" t="s">
        <v>204</v>
      </c>
      <c r="G41" s="42" t="b">
        <f>AND(Inp_CF_CY&lt;&gt;"",Inp_CF_Lifetime&lt;&gt;"")</f>
        <v>0</v>
      </c>
    </row>
    <row r="42" spans="2:7" ht="36" customHeight="1" x14ac:dyDescent="0.2">
      <c r="B42" s="89">
        <v>4</v>
      </c>
      <c r="C42" s="42" t="s">
        <v>185</v>
      </c>
      <c r="D42" s="81" t="s">
        <v>189</v>
      </c>
      <c r="E42" s="201" t="s">
        <v>271</v>
      </c>
      <c r="F42" s="42" t="s">
        <v>204</v>
      </c>
      <c r="G42" s="42" t="b">
        <f>AND(Inp_DR&lt;&gt;"",In_General!D18&lt;&gt;"")</f>
        <v>1</v>
      </c>
    </row>
    <row r="43" spans="2:7" ht="36" customHeight="1" x14ac:dyDescent="0.2">
      <c r="B43" s="90">
        <v>5</v>
      </c>
      <c r="C43" s="42" t="s">
        <v>185</v>
      </c>
      <c r="D43" s="81" t="s">
        <v>190</v>
      </c>
      <c r="E43" s="202" t="s">
        <v>272</v>
      </c>
      <c r="F43" s="42" t="s">
        <v>204</v>
      </c>
      <c r="G43" s="42" t="b">
        <f>OR(In_Data!E8&lt;&gt;"",In_Data!F8&lt;&gt;"",In_Data!G8&lt;&gt;"")</f>
        <v>1</v>
      </c>
    </row>
    <row r="44" spans="2:7" ht="36" customHeight="1" x14ac:dyDescent="0.2">
      <c r="B44" s="90">
        <v>6</v>
      </c>
      <c r="C44" s="42" t="s">
        <v>185</v>
      </c>
      <c r="D44" s="81" t="s">
        <v>191</v>
      </c>
      <c r="E44" s="202" t="s">
        <v>273</v>
      </c>
      <c r="F44" s="42" t="s">
        <v>204</v>
      </c>
      <c r="G44" s="42" t="b">
        <f>OR(In_Data!E9&lt;&gt;"",In_Data!F9&lt;&gt;"",In_Data!G9&lt;&gt;"")</f>
        <v>1</v>
      </c>
    </row>
    <row r="45" spans="2:7" ht="36" customHeight="1" x14ac:dyDescent="0.2">
      <c r="B45" s="90">
        <v>7</v>
      </c>
      <c r="C45" s="42" t="s">
        <v>185</v>
      </c>
      <c r="D45" s="81" t="s">
        <v>192</v>
      </c>
      <c r="E45" s="202" t="s">
        <v>274</v>
      </c>
      <c r="F45" s="42" t="s">
        <v>204</v>
      </c>
      <c r="G45" s="42" t="b">
        <f>OR(In_Data!E10&lt;&gt;"",In_Data!F10&lt;&gt;"",In_Data!G10&lt;&gt;"")</f>
        <v>1</v>
      </c>
    </row>
    <row r="46" spans="2:7" ht="36" customHeight="1" x14ac:dyDescent="0.2">
      <c r="B46" s="90">
        <v>8</v>
      </c>
      <c r="C46" s="42" t="s">
        <v>185</v>
      </c>
      <c r="D46" s="81" t="s">
        <v>193</v>
      </c>
      <c r="E46" s="202" t="s">
        <v>275</v>
      </c>
      <c r="F46" s="42" t="s">
        <v>204</v>
      </c>
      <c r="G46" s="42" t="b">
        <f>OR(In_Data!E11&lt;&gt;"",In_Data!F11&lt;&gt;"",In_Data!G11&lt;&gt;"")</f>
        <v>1</v>
      </c>
    </row>
    <row r="47" spans="2:7" ht="36" customHeight="1" x14ac:dyDescent="0.2">
      <c r="B47" s="90">
        <v>9</v>
      </c>
      <c r="C47" s="42" t="s">
        <v>185</v>
      </c>
      <c r="D47" s="81" t="s">
        <v>194</v>
      </c>
      <c r="E47" s="202" t="s">
        <v>276</v>
      </c>
      <c r="F47" s="42" t="s">
        <v>204</v>
      </c>
      <c r="G47" s="42" t="b">
        <f>OR(In_Data!E12&lt;&gt;"",In_Data!F12&lt;&gt;"",In_Data!G12&lt;&gt;"")</f>
        <v>1</v>
      </c>
    </row>
    <row r="48" spans="2:7" ht="36" customHeight="1" x14ac:dyDescent="0.2">
      <c r="B48" s="90">
        <v>10</v>
      </c>
      <c r="C48" s="42" t="s">
        <v>185</v>
      </c>
      <c r="D48" s="81" t="s">
        <v>195</v>
      </c>
      <c r="E48" s="202" t="s">
        <v>277</v>
      </c>
      <c r="F48" s="42" t="s">
        <v>204</v>
      </c>
      <c r="G48" s="42" t="b">
        <f>OR(In_Data!E13&lt;&gt;"",In_Data!F13&lt;&gt;"",In_Data!G13&lt;&gt;"")</f>
        <v>1</v>
      </c>
    </row>
    <row r="49" spans="2:9" ht="36" customHeight="1" x14ac:dyDescent="0.2">
      <c r="B49" s="90">
        <v>11</v>
      </c>
      <c r="C49" s="42" t="s">
        <v>185</v>
      </c>
      <c r="D49" s="81" t="s">
        <v>318</v>
      </c>
      <c r="E49" s="202" t="s">
        <v>319</v>
      </c>
      <c r="F49" s="82" t="s">
        <v>203</v>
      </c>
      <c r="G49" s="42" t="b">
        <f>ABS(SUM(In_Data!E14:G14))&lt;0.1</f>
        <v>1</v>
      </c>
    </row>
    <row r="50" spans="2:9" ht="36" customHeight="1" x14ac:dyDescent="0.2">
      <c r="B50" s="90">
        <v>12</v>
      </c>
      <c r="C50" s="42" t="s">
        <v>185</v>
      </c>
      <c r="D50" s="81" t="s">
        <v>307</v>
      </c>
      <c r="E50" s="202" t="s">
        <v>308</v>
      </c>
      <c r="F50" s="82" t="s">
        <v>203</v>
      </c>
      <c r="G50" s="42" t="b">
        <f>ABS(SUM(In_Data!E21:G21))&lt;0.1</f>
        <v>1</v>
      </c>
    </row>
    <row r="51" spans="2:9" ht="36" customHeight="1" x14ac:dyDescent="0.2">
      <c r="B51" s="90">
        <v>13</v>
      </c>
      <c r="C51" s="42" t="s">
        <v>185</v>
      </c>
      <c r="D51" s="81" t="s">
        <v>196</v>
      </c>
      <c r="E51" s="202" t="s">
        <v>278</v>
      </c>
      <c r="F51" s="42" t="s">
        <v>204</v>
      </c>
      <c r="G51" s="42" t="b">
        <f>OR(In_Data!E15&lt;&gt;"",In_Data!F15&lt;&gt;"",In_Data!G15&lt;&gt;"")</f>
        <v>1</v>
      </c>
    </row>
    <row r="52" spans="2:9" ht="36" customHeight="1" x14ac:dyDescent="0.2">
      <c r="B52" s="90">
        <v>14</v>
      </c>
      <c r="C52" s="42" t="s">
        <v>185</v>
      </c>
      <c r="D52" s="81" t="s">
        <v>197</v>
      </c>
      <c r="E52" s="202" t="s">
        <v>279</v>
      </c>
      <c r="F52" s="42" t="s">
        <v>204</v>
      </c>
      <c r="G52" s="42" t="b">
        <f>OR(In_Data!E16&lt;&gt;"",In_Data!F16&lt;&gt;"",In_Data!G16&lt;&gt;"")</f>
        <v>1</v>
      </c>
    </row>
    <row r="53" spans="2:9" ht="36" customHeight="1" x14ac:dyDescent="0.2">
      <c r="B53" s="90">
        <v>15</v>
      </c>
      <c r="C53" s="42" t="s">
        <v>185</v>
      </c>
      <c r="D53" s="81" t="s">
        <v>198</v>
      </c>
      <c r="E53" s="202" t="s">
        <v>280</v>
      </c>
      <c r="F53" s="42" t="s">
        <v>204</v>
      </c>
      <c r="G53" s="42" t="b">
        <f>OR(In_Data!E17&lt;&gt;"",In_Data!F17&lt;&gt;"",In_Data!G17&lt;&gt;"")</f>
        <v>1</v>
      </c>
    </row>
    <row r="54" spans="2:9" ht="36" customHeight="1" x14ac:dyDescent="0.2">
      <c r="B54" s="90">
        <v>16</v>
      </c>
      <c r="C54" s="42" t="s">
        <v>185</v>
      </c>
      <c r="D54" s="81" t="s">
        <v>199</v>
      </c>
      <c r="E54" s="202" t="s">
        <v>281</v>
      </c>
      <c r="F54" s="42" t="s">
        <v>204</v>
      </c>
      <c r="G54" s="42" t="b">
        <f>OR(In_Data!E18&lt;&gt;"",In_Data!F18&lt;&gt;"",In_Data!G18&lt;&gt;"")</f>
        <v>1</v>
      </c>
    </row>
    <row r="55" spans="2:9" ht="36" customHeight="1" x14ac:dyDescent="0.2">
      <c r="B55" s="90">
        <v>17</v>
      </c>
      <c r="C55" s="42" t="s">
        <v>185</v>
      </c>
      <c r="D55" s="81" t="s">
        <v>200</v>
      </c>
      <c r="E55" s="202" t="s">
        <v>282</v>
      </c>
      <c r="F55" s="42" t="s">
        <v>204</v>
      </c>
      <c r="G55" s="42" t="b">
        <f>OR(In_Data!E19&lt;&gt;"",In_Data!F19&lt;&gt;"",In_Data!G19&lt;&gt;"")</f>
        <v>1</v>
      </c>
    </row>
    <row r="56" spans="2:9" ht="36" customHeight="1" x14ac:dyDescent="0.2">
      <c r="B56" s="90">
        <v>18</v>
      </c>
      <c r="C56" s="42" t="s">
        <v>185</v>
      </c>
      <c r="D56" s="81" t="s">
        <v>201</v>
      </c>
      <c r="E56" s="202" t="s">
        <v>283</v>
      </c>
      <c r="F56" s="42" t="s">
        <v>204</v>
      </c>
      <c r="G56" s="42" t="b">
        <f>OR(In_Data!E20&lt;&gt;"",In_Data!F20&lt;&gt;"",In_Data!G20&lt;&gt;"")</f>
        <v>1</v>
      </c>
    </row>
    <row r="57" spans="2:9" ht="36" customHeight="1" x14ac:dyDescent="0.2">
      <c r="B57" s="90">
        <v>19</v>
      </c>
      <c r="C57" s="82" t="s">
        <v>205</v>
      </c>
      <c r="D57" s="146" t="s">
        <v>310</v>
      </c>
      <c r="E57" s="202" t="s">
        <v>309</v>
      </c>
      <c r="F57" s="82" t="s">
        <v>204</v>
      </c>
      <c r="G57" s="42" t="b">
        <f>Out_Dashboard!D71&gt;0</f>
        <v>0</v>
      </c>
    </row>
    <row r="58" spans="2:9" ht="36" customHeight="1" x14ac:dyDescent="0.2">
      <c r="B58" s="91">
        <v>20</v>
      </c>
      <c r="C58" s="82" t="s">
        <v>184</v>
      </c>
      <c r="D58" s="81" t="s">
        <v>243</v>
      </c>
      <c r="E58" s="202" t="s">
        <v>284</v>
      </c>
      <c r="F58" s="42" t="s">
        <v>204</v>
      </c>
      <c r="G58" s="82" t="b">
        <f>AND('Calculation of CBA input'!E80&gt;-0.1,'Calculation of CBA input'!H80&gt;-0.1,'Calculation of CBA input'!K80&gt;-0.1)</f>
        <v>1</v>
      </c>
    </row>
    <row r="59" spans="2:9" ht="36" customHeight="1" x14ac:dyDescent="0.2">
      <c r="B59" s="91">
        <v>21</v>
      </c>
      <c r="C59" s="82" t="s">
        <v>184</v>
      </c>
      <c r="D59" s="81" t="s">
        <v>242</v>
      </c>
      <c r="E59" s="202" t="s">
        <v>285</v>
      </c>
      <c r="F59" s="42" t="s">
        <v>204</v>
      </c>
      <c r="G59" s="82" t="b">
        <f>AND('Calculation of CBA input'!E81&gt;-0.1,'Calculation of CBA input'!H81&gt;-0.1,'Calculation of CBA input'!K81&gt;-0.1)</f>
        <v>1</v>
      </c>
    </row>
    <row r="60" spans="2:9" ht="36" customHeight="1" x14ac:dyDescent="0.2">
      <c r="B60" s="91">
        <v>22</v>
      </c>
      <c r="C60" s="82" t="s">
        <v>184</v>
      </c>
      <c r="D60" s="81" t="s">
        <v>241</v>
      </c>
      <c r="E60" s="202" t="s">
        <v>286</v>
      </c>
      <c r="F60" s="42" t="s">
        <v>204</v>
      </c>
      <c r="G60" s="82" t="b">
        <f>AND('Calculation of CBA input'!E82&gt;-0.1,'Calculation of CBA input'!H82&gt;-0.1,'Calculation of CBA input'!K82&gt;-0.1)</f>
        <v>1</v>
      </c>
    </row>
    <row r="61" spans="2:9" ht="36" customHeight="1" x14ac:dyDescent="0.2">
      <c r="B61" s="91">
        <v>23</v>
      </c>
      <c r="C61" s="82" t="s">
        <v>184</v>
      </c>
      <c r="D61" s="81" t="s">
        <v>320</v>
      </c>
      <c r="E61" s="202" t="s">
        <v>287</v>
      </c>
      <c r="F61" s="42" t="s">
        <v>204</v>
      </c>
      <c r="G61" s="82" t="b">
        <f>AND('Calculation of CBA input'!E83&gt;-0.1,'Calculation of CBA input'!H83&gt;-0.1,'Calculation of CBA input'!K83&gt;-0.1)</f>
        <v>1</v>
      </c>
    </row>
    <row r="62" spans="2:9" ht="39" customHeight="1" x14ac:dyDescent="0.2">
      <c r="B62" s="91">
        <v>24</v>
      </c>
      <c r="C62" s="82" t="s">
        <v>184</v>
      </c>
      <c r="D62" s="81" t="s">
        <v>240</v>
      </c>
      <c r="E62" s="202" t="s">
        <v>288</v>
      </c>
      <c r="F62" s="42" t="s">
        <v>204</v>
      </c>
      <c r="G62" s="82" t="b">
        <f>AND('Calculation of CBA input'!E84&gt;-0.1,'Calculation of CBA input'!H84&gt;-0.1,'Calculation of CBA input'!K84&gt;-0.1)</f>
        <v>1</v>
      </c>
    </row>
    <row r="63" spans="2:9" s="93" customFormat="1" ht="39" customHeight="1" x14ac:dyDescent="0.2">
      <c r="B63" s="91">
        <v>25</v>
      </c>
      <c r="C63" s="82" t="s">
        <v>205</v>
      </c>
      <c r="D63" s="81" t="s">
        <v>302</v>
      </c>
      <c r="E63" s="202" t="s">
        <v>289</v>
      </c>
      <c r="F63" s="82" t="s">
        <v>204</v>
      </c>
      <c r="G63" s="82" t="b">
        <f>AND(_xlfn.ISFORMULA('Calculation of CBA input'!C80),_xlfn.ISFORMULA('Calculation of CBA input'!D80),_xlfn.ISFORMULA('Calculation of CBA input'!E80),_xlfn.ISFORMULA('Calculation of CBA input'!C81),_xlfn.ISFORMULA('Calculation of CBA input'!D81),_xlfn.ISFORMULA('Calculation of CBA input'!E81),_xlfn.ISFORMULA('Calculation of CBA input'!C82),_xlfn.ISFORMULA('Calculation of CBA input'!D82),_xlfn.ISFORMULA('Calculation of CBA input'!E82),_xlfn.ISFORMULA('Calculation of CBA input'!C83),_xlfn.ISFORMULA('Calculation of CBA input'!D83),_xlfn.ISFORMULA('Calculation of CBA input'!E83),_xlfn.ISFORMULA('Calculation of CBA input'!C84),_xlfn.ISFORMULA('Calculation of CBA input'!D84),_xlfn.ISFORMULA('Calculation of CBA input'!E84),_xlfn.ISFORMULA('Calculation of CBA input'!C85),_xlfn.ISFORMULA('Calculation of CBA input'!D85),_xlfn.ISFORMULA('Calculation of CBA input'!E85),_xlfn.ISFORMULA('Calculation of CBA input'!C86),_xlfn.ISFORMULA('Calculation of CBA input'!D86),_xlfn.ISFORMULA('Calculation of CBA input'!E86))</f>
        <v>1</v>
      </c>
      <c r="I63" s="20"/>
    </row>
    <row r="64" spans="2:9" s="93" customFormat="1" ht="39" customHeight="1" x14ac:dyDescent="0.2">
      <c r="B64" s="91">
        <v>26</v>
      </c>
      <c r="C64" s="82" t="s">
        <v>205</v>
      </c>
      <c r="D64" s="81" t="s">
        <v>301</v>
      </c>
      <c r="E64" s="202" t="s">
        <v>290</v>
      </c>
      <c r="F64" s="82" t="s">
        <v>204</v>
      </c>
      <c r="G64" s="82" t="b">
        <f>AND(_xlfn.ISFORMULA('Calculation of CBA input'!F80),_xlfn.ISFORMULA('Calculation of CBA input'!G80),_xlfn.ISFORMULA('Calculation of CBA input'!H80),_xlfn.ISFORMULA('Calculation of CBA input'!F81),_xlfn.ISFORMULA('Calculation of CBA input'!G81),_xlfn.ISFORMULA('Calculation of CBA input'!H81),_xlfn.ISFORMULA('Calculation of CBA input'!F82),_xlfn.ISFORMULA('Calculation of CBA input'!G82),_xlfn.ISFORMULA('Calculation of CBA input'!H82),_xlfn.ISFORMULA('Calculation of CBA input'!F83),_xlfn.ISFORMULA('Calculation of CBA input'!G83),_xlfn.ISFORMULA('Calculation of CBA input'!H83),_xlfn.ISFORMULA('Calculation of CBA input'!F84),_xlfn.ISFORMULA('Calculation of CBA input'!G84),_xlfn.ISFORMULA('Calculation of CBA input'!H84),_xlfn.ISFORMULA('Calculation of CBA input'!F85),_xlfn.ISFORMULA('Calculation of CBA input'!G85),_xlfn.ISFORMULA('Calculation of CBA input'!H85),_xlfn.ISFORMULA('Calculation of CBA input'!F86),_xlfn.ISFORMULA('Calculation of CBA input'!G86),_xlfn.ISFORMULA('Calculation of CBA input'!H86))</f>
        <v>1</v>
      </c>
      <c r="I64" s="20"/>
    </row>
    <row r="65" spans="2:9" s="93" customFormat="1" ht="39" customHeight="1" x14ac:dyDescent="0.2">
      <c r="B65" s="91">
        <v>27</v>
      </c>
      <c r="C65" s="82" t="s">
        <v>205</v>
      </c>
      <c r="D65" s="81" t="s">
        <v>300</v>
      </c>
      <c r="E65" s="202" t="s">
        <v>291</v>
      </c>
      <c r="F65" s="82" t="s">
        <v>204</v>
      </c>
      <c r="G65" s="82" t="b">
        <f>AND(_xlfn.ISFORMULA('Calculation of CBA input'!I80),_xlfn.ISFORMULA('Calculation of CBA input'!J80),_xlfn.ISFORMULA('Calculation of CBA input'!K80),_xlfn.ISFORMULA('Calculation of CBA input'!I81),_xlfn.ISFORMULA('Calculation of CBA input'!J81),_xlfn.ISFORMULA('Calculation of CBA input'!K81),_xlfn.ISFORMULA('Calculation of CBA input'!I82),_xlfn.ISFORMULA('Calculation of CBA input'!J82),_xlfn.ISFORMULA('Calculation of CBA input'!K82),_xlfn.ISFORMULA('Calculation of CBA input'!I83),_xlfn.ISFORMULA('Calculation of CBA input'!J83),_xlfn.ISFORMULA('Calculation of CBA input'!K83),_xlfn.ISFORMULA('Calculation of CBA input'!I84),_xlfn.ISFORMULA('Calculation of CBA input'!J84),_xlfn.ISFORMULA('Calculation of CBA input'!K84),_xlfn.ISFORMULA('Calculation of CBA input'!I85),_xlfn.ISFORMULA('Calculation of CBA input'!J85),_xlfn.ISFORMULA('Calculation of CBA input'!K85),_xlfn.ISFORMULA('Calculation of CBA input'!I86),_xlfn.ISFORMULA('Calculation of CBA input'!J86),_xlfn.ISFORMULA('Calculation of CBA input'!K86))</f>
        <v>1</v>
      </c>
      <c r="I65" s="20"/>
    </row>
    <row r="66" spans="2:9" ht="39" customHeight="1" x14ac:dyDescent="0.2">
      <c r="B66" s="151">
        <v>28</v>
      </c>
      <c r="C66" s="82" t="s">
        <v>184</v>
      </c>
      <c r="D66" s="81" t="s">
        <v>321</v>
      </c>
      <c r="E66" s="202" t="s">
        <v>244</v>
      </c>
      <c r="F66" s="82" t="s">
        <v>204</v>
      </c>
      <c r="G66" s="82" t="b">
        <f>Out_Dashboard!D64&gt;Out_Dashboard!M64</f>
        <v>0</v>
      </c>
    </row>
    <row r="67" spans="2:9" ht="39" customHeight="1" x14ac:dyDescent="0.2">
      <c r="B67" s="151">
        <v>29</v>
      </c>
      <c r="C67" s="42" t="s">
        <v>184</v>
      </c>
      <c r="D67" s="81" t="s">
        <v>322</v>
      </c>
      <c r="E67" s="202" t="s">
        <v>223</v>
      </c>
      <c r="F67" s="82" t="s">
        <v>204</v>
      </c>
      <c r="G67" s="42" t="b">
        <f>Out_Dashboard!D65&gt;Out_Dashboard!M65</f>
        <v>0</v>
      </c>
    </row>
    <row r="68" spans="2:9" ht="39" customHeight="1" x14ac:dyDescent="0.2">
      <c r="B68" s="151">
        <v>30</v>
      </c>
      <c r="C68" s="82" t="s">
        <v>184</v>
      </c>
      <c r="D68" s="81" t="s">
        <v>323</v>
      </c>
      <c r="E68" s="203" t="s">
        <v>224</v>
      </c>
      <c r="F68" s="82" t="s">
        <v>204</v>
      </c>
      <c r="G68" s="42" t="b">
        <f>Out_Dashboard!D66&gt;Out_Dashboard!M66</f>
        <v>0</v>
      </c>
    </row>
    <row r="69" spans="2:9" ht="39" customHeight="1" x14ac:dyDescent="0.2">
      <c r="B69" s="151">
        <v>31</v>
      </c>
      <c r="C69" s="42" t="s">
        <v>184</v>
      </c>
      <c r="D69" s="81" t="s">
        <v>324</v>
      </c>
      <c r="E69" s="201" t="s">
        <v>225</v>
      </c>
      <c r="F69" s="82" t="s">
        <v>204</v>
      </c>
      <c r="G69" s="42" t="b">
        <f>Out_Dashboard!D67&gt;Out_Dashboard!M67</f>
        <v>0</v>
      </c>
    </row>
    <row r="70" spans="2:9" ht="39" customHeight="1" x14ac:dyDescent="0.2">
      <c r="B70" s="151">
        <v>32</v>
      </c>
      <c r="C70" s="42" t="s">
        <v>184</v>
      </c>
      <c r="D70" s="81" t="s">
        <v>325</v>
      </c>
      <c r="E70" s="201" t="s">
        <v>226</v>
      </c>
      <c r="F70" s="82" t="s">
        <v>204</v>
      </c>
      <c r="G70" s="42" t="b">
        <f>Out_Dashboard!D68&gt;Out_Dashboard!M68</f>
        <v>0</v>
      </c>
    </row>
    <row r="71" spans="2:9" ht="39" customHeight="1" x14ac:dyDescent="0.2">
      <c r="B71" s="151">
        <v>33</v>
      </c>
      <c r="C71" s="42" t="s">
        <v>184</v>
      </c>
      <c r="D71" s="81" t="s">
        <v>326</v>
      </c>
      <c r="E71" s="201" t="s">
        <v>227</v>
      </c>
      <c r="F71" s="82" t="s">
        <v>204</v>
      </c>
      <c r="G71" s="42" t="b">
        <f>Out_Dashboard!D69&gt;Out_Dashboard!M69</f>
        <v>0</v>
      </c>
    </row>
    <row r="72" spans="2:9" ht="39" customHeight="1" x14ac:dyDescent="0.2">
      <c r="B72" s="185">
        <v>34</v>
      </c>
      <c r="C72" s="42" t="s">
        <v>184</v>
      </c>
      <c r="D72" s="81" t="s">
        <v>303</v>
      </c>
      <c r="E72" s="202" t="s">
        <v>265</v>
      </c>
      <c r="F72" s="82" t="s">
        <v>204</v>
      </c>
      <c r="G72" s="42" t="b">
        <f>AND(_xlfn.ISFORMULA('Calculation of CBA input'!C32),_xlfn.ISFORMULA('Calculation of CBA input'!E32),_xlfn.ISFORMULA('Calculation of CBA input'!C33),_xlfn.ISFORMULA('Calculation of CBA input'!D33),_xlfn.ISFORMULA('Calculation of CBA input'!E33),_xlfn.ISFORMULA('Calculation of CBA input'!C34),_xlfn.ISFORMULA('Calculation of CBA input'!D34),_xlfn.ISFORMULA('Calculation of CBA input'!E34),_xlfn.ISFORMULA('Calculation of CBA input'!D32))</f>
        <v>1</v>
      </c>
    </row>
    <row r="73" spans="2:9" ht="39" customHeight="1" x14ac:dyDescent="0.2">
      <c r="B73" s="185">
        <v>35</v>
      </c>
      <c r="C73" s="42" t="s">
        <v>184</v>
      </c>
      <c r="D73" s="81" t="s">
        <v>298</v>
      </c>
      <c r="E73" s="202" t="s">
        <v>266</v>
      </c>
      <c r="F73" s="82" t="s">
        <v>204</v>
      </c>
      <c r="G73" s="42" t="b">
        <f>AND(_xlfn.ISFORMULA('Calculation of CBA input'!F32),_xlfn.ISFORMULA('Calculation of CBA input'!G32),_xlfn.ISFORMULA('Calculation of CBA input'!H32))</f>
        <v>1</v>
      </c>
    </row>
    <row r="74" spans="2:9" ht="39" customHeight="1" x14ac:dyDescent="0.2">
      <c r="B74" s="185">
        <v>36</v>
      </c>
      <c r="C74" s="42" t="s">
        <v>184</v>
      </c>
      <c r="D74" s="81" t="s">
        <v>299</v>
      </c>
      <c r="E74" s="202" t="s">
        <v>267</v>
      </c>
      <c r="F74" s="82" t="s">
        <v>204</v>
      </c>
      <c r="G74" s="42" t="b">
        <f>AND(_xlfn.ISFORMULA('Calculation of CBA input'!I32),_xlfn.ISFORMULA('Calculation of CBA input'!J32),_xlfn.ISFORMULA('Calculation of CBA input'!K32))</f>
        <v>1</v>
      </c>
    </row>
    <row r="75" spans="2:9" ht="39" customHeight="1" x14ac:dyDescent="0.2">
      <c r="B75" s="185">
        <v>37</v>
      </c>
      <c r="C75" s="42" t="s">
        <v>184</v>
      </c>
      <c r="D75" s="81" t="s">
        <v>305</v>
      </c>
      <c r="E75" s="202" t="s">
        <v>331</v>
      </c>
      <c r="F75" s="82" t="s">
        <v>204</v>
      </c>
      <c r="G75" s="42" t="b">
        <f>OR('Calculation of CBA input'!E32&lt;0,'Calculation of CBA input'!H32&lt;0,'Calculation of CBA input'!K32&lt;0)</f>
        <v>0</v>
      </c>
    </row>
    <row r="76" spans="2:9" ht="39" customHeight="1" x14ac:dyDescent="0.2">
      <c r="B76" s="185">
        <v>38</v>
      </c>
      <c r="C76" s="42" t="s">
        <v>184</v>
      </c>
      <c r="D76" s="81" t="s">
        <v>306</v>
      </c>
      <c r="E76" s="202" t="s">
        <v>330</v>
      </c>
      <c r="F76" s="82" t="s">
        <v>204</v>
      </c>
      <c r="G76" s="42" t="b">
        <f>'Calculation of CBA input'!E33&lt;0</f>
        <v>0</v>
      </c>
      <c r="H76" s="20"/>
    </row>
    <row r="77" spans="2:9" ht="39" customHeight="1" x14ac:dyDescent="0.2">
      <c r="B77" s="185">
        <v>39</v>
      </c>
      <c r="C77" s="42" t="s">
        <v>184</v>
      </c>
      <c r="D77" s="81" t="s">
        <v>329</v>
      </c>
      <c r="E77" s="202" t="s">
        <v>304</v>
      </c>
      <c r="F77" s="82" t="s">
        <v>204</v>
      </c>
      <c r="G77" s="42" t="b">
        <f>'Calculation of CBA input'!E34&gt;0</f>
        <v>0</v>
      </c>
    </row>
    <row r="78" spans="2:9" ht="39" customHeight="1" x14ac:dyDescent="0.2">
      <c r="B78" s="185">
        <v>40</v>
      </c>
      <c r="C78" s="42" t="s">
        <v>205</v>
      </c>
      <c r="D78" s="81" t="s">
        <v>312</v>
      </c>
      <c r="E78" s="202" t="s">
        <v>314</v>
      </c>
      <c r="F78" s="152" t="s">
        <v>203</v>
      </c>
      <c r="G78" s="152" t="b">
        <f>In_Data!E48&gt;-0.01</f>
        <v>1</v>
      </c>
    </row>
    <row r="79" spans="2:9" ht="39" customHeight="1" x14ac:dyDescent="0.2">
      <c r="B79" s="185">
        <v>41</v>
      </c>
      <c r="C79" s="42" t="s">
        <v>205</v>
      </c>
      <c r="D79" s="81" t="s">
        <v>311</v>
      </c>
      <c r="E79" s="204" t="s">
        <v>313</v>
      </c>
      <c r="F79" s="152" t="s">
        <v>203</v>
      </c>
      <c r="G79" s="152" t="b">
        <f>In_Data!E50&gt;-0.01</f>
        <v>1</v>
      </c>
    </row>
    <row r="80" spans="2:9" ht="39" customHeight="1" x14ac:dyDescent="0.2">
      <c r="B80" s="185">
        <v>42</v>
      </c>
      <c r="C80" s="42" t="s">
        <v>205</v>
      </c>
      <c r="D80" s="81" t="s">
        <v>316</v>
      </c>
      <c r="E80" s="202" t="s">
        <v>315</v>
      </c>
      <c r="F80" s="152" t="s">
        <v>203</v>
      </c>
      <c r="G80" s="152" t="b">
        <f>AND(Inp_PR_Lifetime&gt;20,Inp_CF_Lifetime&gt;20)</f>
        <v>0</v>
      </c>
    </row>
    <row r="81" spans="2:14" ht="39" customHeight="1" x14ac:dyDescent="0.2">
      <c r="B81" s="172">
        <v>43</v>
      </c>
      <c r="C81" s="82" t="s">
        <v>205</v>
      </c>
      <c r="D81" s="81" t="s">
        <v>317</v>
      </c>
      <c r="E81" s="201" t="s">
        <v>292</v>
      </c>
      <c r="F81" s="152" t="s">
        <v>203</v>
      </c>
      <c r="G81" s="152" t="b">
        <f>'Calculation of CBA input'!C22&lt;&gt;'Calculation of CBA input'!C23</f>
        <v>0</v>
      </c>
    </row>
    <row r="82" spans="2:14" ht="39" customHeight="1" x14ac:dyDescent="0.2">
      <c r="B82" s="172">
        <v>44</v>
      </c>
      <c r="C82" s="42" t="s">
        <v>205</v>
      </c>
      <c r="D82" s="81" t="s">
        <v>229</v>
      </c>
      <c r="E82" s="202" t="s">
        <v>328</v>
      </c>
      <c r="F82" s="92" t="s">
        <v>203</v>
      </c>
      <c r="G82" s="152" t="b">
        <f>AND(ISERROR(calc_output!D45)=FALSE,ISERROR(calc_output!G45)=FALSE,ISERROR(calc_output!H45)=FALSE,ISERROR(calc_output!C45)=FALSE)</f>
        <v>0</v>
      </c>
    </row>
    <row r="83" spans="2:14" s="93" customFormat="1" ht="45" customHeight="1" x14ac:dyDescent="0.2">
      <c r="B83" s="172">
        <v>45</v>
      </c>
      <c r="C83" s="82" t="s">
        <v>184</v>
      </c>
      <c r="D83" s="81" t="s">
        <v>237</v>
      </c>
      <c r="E83" s="202" t="s">
        <v>327</v>
      </c>
      <c r="F83" s="92" t="s">
        <v>203</v>
      </c>
      <c r="G83" s="152" t="b">
        <f>AND(Out_Dashboard!D74&gt;0,Out_Dashboard!D118&gt;0)</f>
        <v>0</v>
      </c>
      <c r="I83" s="80"/>
      <c r="J83" s="80"/>
    </row>
    <row r="84" spans="2:14" ht="47.25" customHeight="1" x14ac:dyDescent="0.2">
      <c r="B84" s="172">
        <v>46</v>
      </c>
      <c r="C84" s="42" t="s">
        <v>205</v>
      </c>
      <c r="D84" s="81" t="s">
        <v>206</v>
      </c>
      <c r="E84" s="202" t="s">
        <v>293</v>
      </c>
      <c r="F84" s="92" t="s">
        <v>203</v>
      </c>
      <c r="G84" s="152" t="b">
        <f>AND(_xlfn.ISFORMULA(In_Data!E8),_xlfn.ISFORMULA(In_Data!E9),_xlfn.ISFORMULA(In_Data!E11),_xlfn.ISFORMULA(In_Data!E12),_xlfn.ISFORMULA(In_Data!E13),_xlfn.ISFORMULA(In_Data!E15),_xlfn.ISFORMULA(In_Data!E16),_xlfn.ISFORMULA(In_Data!E18),_xlfn.ISFORMULA(In_Data!E20))</f>
        <v>1</v>
      </c>
    </row>
    <row r="85" spans="2:14" ht="39" customHeight="1" x14ac:dyDescent="0.2">
      <c r="B85" s="172">
        <v>47</v>
      </c>
      <c r="C85" s="82" t="s">
        <v>184</v>
      </c>
      <c r="D85" s="81" t="s">
        <v>239</v>
      </c>
      <c r="E85" s="205" t="s">
        <v>294</v>
      </c>
      <c r="F85" s="92" t="s">
        <v>203</v>
      </c>
      <c r="G85" s="152" t="b">
        <f>AND(SUM('Calculation of CBA input'!E80:E86,'Calculation of CBA input'!H80:H86,'Calculation of CBA input'!K80:K86)&gt;0)</f>
        <v>0</v>
      </c>
    </row>
    <row r="86" spans="2:14" s="93" customFormat="1" ht="39" customHeight="1" x14ac:dyDescent="0.2">
      <c r="B86" s="172">
        <v>48</v>
      </c>
      <c r="C86" s="82" t="s">
        <v>205</v>
      </c>
      <c r="D86" s="81" t="s">
        <v>238</v>
      </c>
      <c r="E86" s="202" t="s">
        <v>295</v>
      </c>
      <c r="F86" s="92" t="s">
        <v>203</v>
      </c>
      <c r="G86" s="152" t="e">
        <f>'Calculation of CBA input'!C25="Counterfactual correctly stated"</f>
        <v>#DIV/0!</v>
      </c>
      <c r="I86" s="145"/>
      <c r="J86" s="20"/>
      <c r="K86" s="20"/>
      <c r="L86" s="145"/>
      <c r="M86" s="20"/>
      <c r="N86" s="20"/>
    </row>
    <row r="87" spans="2:14" ht="39" customHeight="1" x14ac:dyDescent="0.2">
      <c r="B87" s="172">
        <v>49</v>
      </c>
      <c r="C87" s="82" t="s">
        <v>230</v>
      </c>
      <c r="D87" s="81" t="s">
        <v>234</v>
      </c>
      <c r="E87" s="202" t="s">
        <v>296</v>
      </c>
      <c r="F87" s="152" t="s">
        <v>203</v>
      </c>
      <c r="G87" s="152" t="e">
        <f>AND(G83=TRUE,G84=TRUE,G85=TRUE,G86=TRUE,G81=TRUE,G82=TRUE,G78=TRUE,G79=TRUE,G80=TRUE)</f>
        <v>#DIV/0!</v>
      </c>
    </row>
    <row r="88" spans="2:14" ht="39" customHeight="1" x14ac:dyDescent="0.2">
      <c r="B88" s="172">
        <v>50</v>
      </c>
      <c r="C88" s="82" t="s">
        <v>231</v>
      </c>
      <c r="D88" s="81" t="s">
        <v>232</v>
      </c>
      <c r="E88" s="202" t="s">
        <v>297</v>
      </c>
      <c r="F88" s="152" t="s">
        <v>203</v>
      </c>
      <c r="G88" s="152" t="b">
        <f>COUNTIFS($G$38:$G$87,TRUE)&gt;((COUNTIFS($G$38:$G$87,TRUE)+COUNTIFS($G$38:$G$87,FALSE))*0.6)</f>
        <v>1</v>
      </c>
    </row>
    <row r="91" spans="2:14" x14ac:dyDescent="0.2">
      <c r="C91" s="20"/>
      <c r="D91" s="20"/>
      <c r="E91" s="20"/>
      <c r="F91" s="20"/>
      <c r="G91" s="20"/>
      <c r="H91" s="20"/>
    </row>
    <row r="92" spans="2:14" x14ac:dyDescent="0.2">
      <c r="C92"/>
      <c r="D92"/>
      <c r="E92"/>
      <c r="F92"/>
      <c r="G92"/>
      <c r="H92"/>
    </row>
    <row r="93" spans="2:14" x14ac:dyDescent="0.2">
      <c r="C93"/>
      <c r="D93"/>
      <c r="E93"/>
      <c r="F93"/>
      <c r="G93"/>
      <c r="H93"/>
    </row>
    <row r="94" spans="2:14" x14ac:dyDescent="0.2">
      <c r="C94"/>
      <c r="D94"/>
      <c r="E94"/>
      <c r="F94"/>
      <c r="G94"/>
      <c r="H94"/>
    </row>
    <row r="95" spans="2:14" x14ac:dyDescent="0.2">
      <c r="C95"/>
      <c r="D95"/>
      <c r="E95"/>
      <c r="F95"/>
      <c r="G95"/>
      <c r="H95"/>
    </row>
    <row r="96" spans="2:14" x14ac:dyDescent="0.2">
      <c r="C96" s="20"/>
      <c r="E96"/>
      <c r="F96"/>
      <c r="G96"/>
      <c r="H96"/>
    </row>
    <row r="97" spans="3:8" x14ac:dyDescent="0.2">
      <c r="C97" s="20"/>
      <c r="E97"/>
      <c r="F97"/>
      <c r="G97"/>
      <c r="H97"/>
    </row>
    <row r="98" spans="3:8" x14ac:dyDescent="0.2">
      <c r="C98" s="20"/>
      <c r="E98"/>
      <c r="F98"/>
      <c r="G98"/>
      <c r="H98"/>
    </row>
    <row r="99" spans="3:8" x14ac:dyDescent="0.2">
      <c r="C99" s="20"/>
      <c r="E99"/>
      <c r="F99"/>
      <c r="G99"/>
      <c r="H99"/>
    </row>
    <row r="100" spans="3:8" x14ac:dyDescent="0.2">
      <c r="C100" s="20"/>
      <c r="E100"/>
      <c r="F100"/>
      <c r="G100"/>
      <c r="H100"/>
    </row>
    <row r="101" spans="3:8" x14ac:dyDescent="0.2">
      <c r="C101" s="20"/>
      <c r="E101"/>
      <c r="F101"/>
      <c r="G101"/>
      <c r="H101"/>
    </row>
    <row r="102" spans="3:8" x14ac:dyDescent="0.2">
      <c r="C102" s="20"/>
      <c r="E102"/>
      <c r="F102"/>
      <c r="G102"/>
      <c r="H102"/>
    </row>
    <row r="103" spans="3:8" x14ac:dyDescent="0.2">
      <c r="C103" s="20"/>
      <c r="E103"/>
      <c r="F103"/>
      <c r="G103"/>
      <c r="H103"/>
    </row>
    <row r="104" spans="3:8" x14ac:dyDescent="0.2">
      <c r="C104" s="20"/>
      <c r="E104"/>
      <c r="F104"/>
      <c r="G104"/>
      <c r="H104"/>
    </row>
    <row r="105" spans="3:8" x14ac:dyDescent="0.2">
      <c r="C105" s="20"/>
      <c r="E105"/>
      <c r="F105"/>
      <c r="G105"/>
      <c r="H105"/>
    </row>
    <row r="106" spans="3:8" x14ac:dyDescent="0.2">
      <c r="C106" s="20"/>
      <c r="E106"/>
      <c r="F106"/>
      <c r="G106"/>
      <c r="H106"/>
    </row>
    <row r="107" spans="3:8" x14ac:dyDescent="0.2">
      <c r="C107" s="20"/>
      <c r="E107"/>
      <c r="F107"/>
      <c r="G107"/>
      <c r="H107"/>
    </row>
    <row r="108" spans="3:8" x14ac:dyDescent="0.2">
      <c r="C108" s="20"/>
      <c r="E108"/>
      <c r="F108"/>
      <c r="G108"/>
      <c r="H108"/>
    </row>
    <row r="109" spans="3:8" x14ac:dyDescent="0.2">
      <c r="C109" s="20"/>
      <c r="E109"/>
      <c r="F109"/>
      <c r="G109"/>
      <c r="H109"/>
    </row>
    <row r="110" spans="3:8" x14ac:dyDescent="0.2">
      <c r="C110" s="20"/>
      <c r="E110"/>
      <c r="F110"/>
      <c r="G110"/>
      <c r="H110"/>
    </row>
    <row r="111" spans="3:8" x14ac:dyDescent="0.2">
      <c r="C111" s="20"/>
      <c r="E111"/>
      <c r="F111"/>
      <c r="G111"/>
      <c r="H111"/>
    </row>
    <row r="112" spans="3:8" x14ac:dyDescent="0.2">
      <c r="C112" s="20"/>
      <c r="E112"/>
      <c r="F112"/>
      <c r="G112"/>
      <c r="H112"/>
    </row>
    <row r="113" spans="2:8" x14ac:dyDescent="0.2">
      <c r="C113" s="20"/>
      <c r="E113"/>
      <c r="F113"/>
      <c r="G113"/>
      <c r="H113"/>
    </row>
    <row r="114" spans="2:8" x14ac:dyDescent="0.2">
      <c r="C114" s="20"/>
      <c r="E114"/>
      <c r="F114"/>
      <c r="G114"/>
      <c r="H114"/>
    </row>
    <row r="115" spans="2:8" x14ac:dyDescent="0.2">
      <c r="C115"/>
      <c r="D115"/>
      <c r="E115"/>
      <c r="F115"/>
      <c r="G115"/>
      <c r="H115"/>
    </row>
    <row r="116" spans="2:8" x14ac:dyDescent="0.2">
      <c r="C116"/>
      <c r="D116"/>
      <c r="E116"/>
      <c r="F116"/>
      <c r="G116"/>
      <c r="H116"/>
    </row>
    <row r="117" spans="2:8" x14ac:dyDescent="0.2">
      <c r="C117"/>
      <c r="D117"/>
      <c r="E117"/>
      <c r="F117"/>
      <c r="G117"/>
      <c r="H117"/>
    </row>
    <row r="118" spans="2:8" x14ac:dyDescent="0.2">
      <c r="C118"/>
      <c r="D118"/>
      <c r="E118"/>
      <c r="F118"/>
      <c r="G118"/>
      <c r="H118"/>
    </row>
    <row r="119" spans="2:8" x14ac:dyDescent="0.2">
      <c r="C119"/>
      <c r="D119"/>
      <c r="E119"/>
      <c r="F119"/>
      <c r="G119"/>
      <c r="H119"/>
    </row>
    <row r="120" spans="2:8" ht="10" x14ac:dyDescent="0.2">
      <c r="B120"/>
      <c r="C120"/>
      <c r="D120"/>
      <c r="E120"/>
      <c r="F120"/>
      <c r="G120"/>
      <c r="H120"/>
    </row>
    <row r="121" spans="2:8" ht="10" x14ac:dyDescent="0.2">
      <c r="B121"/>
      <c r="C121"/>
      <c r="D121"/>
      <c r="E121"/>
      <c r="F121"/>
      <c r="G121"/>
      <c r="H121"/>
    </row>
  </sheetData>
  <sheetProtection algorithmName="SHA-512" hashValue="fwswziBnnGk8D7Ho2bPhDAAwMseaMS8S2Du/w4imy1zCAM3OQPxG8Q6lKYceC5VcVaGZo8jbnQ4+M3j5y2IHNQ==" saltValue="uIrVyBlAQnjfhvy786GsFQ==" spinCount="100000" sheet="1" objects="1" scenarios="1"/>
  <autoFilter ref="B38:G62" xr:uid="{AB44BCFB-76F1-4F44-8D5E-A98652218415}"/>
  <mergeCells count="1">
    <mergeCell ref="B2:C3"/>
  </mergeCells>
  <conditionalFormatting sqref="G39:G88">
    <cfRule type="expression" dxfId="3" priority="8">
      <formula>G39=TRUE</formula>
    </cfRule>
  </conditionalFormatting>
  <conditionalFormatting sqref="G39:G88">
    <cfRule type="expression" dxfId="2" priority="7">
      <formula>G39=FALSE</formula>
    </cfRule>
  </conditionalFormatting>
  <conditionalFormatting sqref="F39:F88">
    <cfRule type="expression" dxfId="1" priority="6">
      <formula>F39="YES"</formula>
    </cfRule>
  </conditionalFormatting>
  <conditionalFormatting sqref="F39:F88">
    <cfRule type="expression" dxfId="0" priority="5">
      <formula>F39="NO"</formula>
    </cfRule>
  </conditionalFormatting>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tint="0.499984740745262"/>
  </sheetPr>
  <dimension ref="B2:BT62"/>
  <sheetViews>
    <sheetView showGridLines="0" topLeftCell="D33" workbookViewId="0">
      <selection activeCell="N74" sqref="N74"/>
    </sheetView>
  </sheetViews>
  <sheetFormatPr defaultColWidth="9.33203125" defaultRowHeight="10" x14ac:dyDescent="0.2"/>
  <cols>
    <col min="1" max="1" width="9.33203125" style="11"/>
    <col min="2" max="2" width="12.6640625" style="11" customWidth="1"/>
    <col min="3" max="3" width="14" style="11" bestFit="1" customWidth="1"/>
    <col min="4" max="4" width="11.6640625" style="11" customWidth="1"/>
    <col min="5" max="5" width="13" style="11" customWidth="1"/>
    <col min="6" max="13" width="9.33203125" style="11"/>
    <col min="14" max="14" width="17.6640625" style="11" bestFit="1" customWidth="1"/>
    <col min="15" max="15" width="19.6640625" style="11" bestFit="1" customWidth="1"/>
    <col min="16" max="18" width="8.6640625" style="11" customWidth="1"/>
    <col min="19" max="16384" width="9.33203125" style="11"/>
  </cols>
  <sheetData>
    <row r="2" spans="2:72" ht="13" x14ac:dyDescent="0.3">
      <c r="B2" s="30" t="s">
        <v>104</v>
      </c>
      <c r="C2" s="30"/>
      <c r="D2" s="30"/>
      <c r="E2" s="30"/>
      <c r="F2" s="30"/>
      <c r="G2" s="30"/>
      <c r="H2" s="30"/>
      <c r="I2" s="30"/>
      <c r="J2" s="30"/>
      <c r="K2" s="30"/>
      <c r="L2" s="30"/>
      <c r="M2" s="30"/>
      <c r="N2" s="30"/>
      <c r="O2" s="30"/>
      <c r="P2" s="30"/>
      <c r="Q2" s="30"/>
      <c r="R2" s="30"/>
      <c r="S2" s="30"/>
      <c r="T2" s="30"/>
      <c r="U2" s="30"/>
      <c r="V2" s="30"/>
      <c r="W2" s="30"/>
      <c r="X2" s="30"/>
      <c r="Y2" s="30"/>
      <c r="Z2" s="30"/>
    </row>
    <row r="4" spans="2:72" ht="21" x14ac:dyDescent="0.2">
      <c r="D4" s="31" t="s">
        <v>105</v>
      </c>
      <c r="E4" s="31" t="s">
        <v>106</v>
      </c>
    </row>
    <row r="5" spans="2:72" ht="10.5" x14ac:dyDescent="0.2">
      <c r="B5" s="32" t="s">
        <v>27</v>
      </c>
      <c r="C5" s="33">
        <f>Inp_BaseYear1</f>
        <v>0</v>
      </c>
      <c r="D5" s="34" t="b">
        <f>ISBLANK(Inp_BaseYear1)</f>
        <v>1</v>
      </c>
      <c r="E5" s="34" t="b">
        <f>IF(ISBLANK(Inp_BaseYear1),TRUE,FALSE)</f>
        <v>1</v>
      </c>
    </row>
    <row r="6" spans="2:72" ht="10.5" x14ac:dyDescent="0.2">
      <c r="B6" s="32" t="s">
        <v>29</v>
      </c>
      <c r="C6" s="33">
        <f>Inp_BaseYear2</f>
        <v>0</v>
      </c>
      <c r="D6" s="34" t="b">
        <f>ISBLANK(Inp_BaseYear2)</f>
        <v>1</v>
      </c>
      <c r="E6" s="34" t="b">
        <f>AND(IF(C6&lt;C5,1,0),NOT(D6))</f>
        <v>0</v>
      </c>
    </row>
    <row r="7" spans="2:72" ht="10.5" x14ac:dyDescent="0.2">
      <c r="B7" s="32" t="s">
        <v>31</v>
      </c>
      <c r="C7" s="33">
        <f>Inp_BaseYear3</f>
        <v>0</v>
      </c>
      <c r="D7" s="34" t="b">
        <f>ISBLANK(Inp_BaseYear3)</f>
        <v>1</v>
      </c>
      <c r="E7" s="34" t="b">
        <f>AND(IF(C7&lt;C6,1,0),NOT(D7))</f>
        <v>0</v>
      </c>
    </row>
    <row r="8" spans="2:72" x14ac:dyDescent="0.2">
      <c r="E8" s="34">
        <f>SUM(E5:E7)</f>
        <v>0</v>
      </c>
    </row>
    <row r="9" spans="2:72" ht="10.5" x14ac:dyDescent="0.2">
      <c r="B9" s="32" t="s">
        <v>107</v>
      </c>
    </row>
    <row r="10" spans="2:72" ht="10.5" x14ac:dyDescent="0.2">
      <c r="B10" s="31" t="s">
        <v>108</v>
      </c>
      <c r="C10" s="33">
        <f>Inp_PR_CY+Inp_PR_Lifetime</f>
        <v>0</v>
      </c>
      <c r="D10" s="35" t="s">
        <v>109</v>
      </c>
    </row>
    <row r="11" spans="2:72" ht="10.5" x14ac:dyDescent="0.2">
      <c r="B11" s="31" t="s">
        <v>110</v>
      </c>
      <c r="C11" s="33">
        <f>Inp_CF_CY+Inp_CF_Lifetime</f>
        <v>0</v>
      </c>
      <c r="D11" s="35" t="s">
        <v>111</v>
      </c>
    </row>
    <row r="13" spans="2:72" ht="10.5" x14ac:dyDescent="0.2">
      <c r="C13" s="35" t="s">
        <v>112</v>
      </c>
      <c r="H13" s="251" t="s">
        <v>113</v>
      </c>
      <c r="I13" s="252"/>
      <c r="J13" s="253"/>
      <c r="K13" s="251" t="s">
        <v>114</v>
      </c>
      <c r="L13" s="252"/>
      <c r="M13" s="253"/>
      <c r="N13" s="31"/>
      <c r="O13" s="31"/>
      <c r="P13" s="251" t="s">
        <v>87</v>
      </c>
      <c r="Q13" s="252"/>
      <c r="R13" s="253"/>
      <c r="S13" s="251" t="s">
        <v>115</v>
      </c>
      <c r="T13" s="252"/>
      <c r="U13" s="253"/>
      <c r="V13" s="35" t="s">
        <v>116</v>
      </c>
    </row>
    <row r="14" spans="2:72" ht="21" x14ac:dyDescent="0.2">
      <c r="B14" s="29" t="s">
        <v>102</v>
      </c>
      <c r="C14" s="29" t="s">
        <v>117</v>
      </c>
      <c r="D14" s="29" t="s">
        <v>118</v>
      </c>
      <c r="E14" s="29" t="s">
        <v>119</v>
      </c>
      <c r="F14" s="29" t="s">
        <v>24</v>
      </c>
      <c r="G14" s="29" t="s">
        <v>33</v>
      </c>
      <c r="H14" s="29" t="s">
        <v>120</v>
      </c>
      <c r="I14" s="29" t="s">
        <v>121</v>
      </c>
      <c r="J14" s="29" t="s">
        <v>122</v>
      </c>
      <c r="K14" s="29" t="s">
        <v>120</v>
      </c>
      <c r="L14" s="29" t="s">
        <v>121</v>
      </c>
      <c r="M14" s="29" t="s">
        <v>122</v>
      </c>
      <c r="N14" s="29" t="s">
        <v>34</v>
      </c>
      <c r="O14" s="29" t="s">
        <v>107</v>
      </c>
      <c r="P14" s="29" t="s">
        <v>120</v>
      </c>
      <c r="Q14" s="29" t="s">
        <v>121</v>
      </c>
      <c r="R14" s="29" t="s">
        <v>122</v>
      </c>
      <c r="S14" s="29" t="s">
        <v>120</v>
      </c>
      <c r="T14" s="29" t="s">
        <v>121</v>
      </c>
      <c r="U14" s="29" t="s">
        <v>122</v>
      </c>
      <c r="V14" s="36">
        <v>2021</v>
      </c>
      <c r="W14" s="36">
        <v>2022</v>
      </c>
      <c r="X14" s="36">
        <v>2023</v>
      </c>
      <c r="Y14" s="36">
        <v>2024</v>
      </c>
      <c r="Z14" s="36">
        <v>2025</v>
      </c>
      <c r="AA14" s="36">
        <v>2026</v>
      </c>
      <c r="AB14" s="36">
        <v>2027</v>
      </c>
      <c r="AC14" s="36">
        <v>2028</v>
      </c>
      <c r="AD14" s="36">
        <v>2029</v>
      </c>
      <c r="AE14" s="36">
        <v>2030</v>
      </c>
      <c r="AF14" s="36">
        <v>2031</v>
      </c>
      <c r="AG14" s="36">
        <v>2032</v>
      </c>
      <c r="AH14" s="36">
        <v>2033</v>
      </c>
      <c r="AI14" s="36">
        <v>2034</v>
      </c>
      <c r="AJ14" s="36">
        <v>2035</v>
      </c>
      <c r="AK14" s="36">
        <v>2036</v>
      </c>
      <c r="AL14" s="36">
        <v>2037</v>
      </c>
      <c r="AM14" s="36">
        <v>2038</v>
      </c>
      <c r="AN14" s="36">
        <v>2039</v>
      </c>
      <c r="AO14" s="36">
        <v>2040</v>
      </c>
      <c r="AP14" s="36">
        <v>2041</v>
      </c>
      <c r="AQ14" s="36">
        <v>2042</v>
      </c>
      <c r="AR14" s="36">
        <v>2043</v>
      </c>
      <c r="AS14" s="36">
        <v>2044</v>
      </c>
      <c r="AT14" s="36">
        <v>2045</v>
      </c>
      <c r="AU14" s="36">
        <v>2046</v>
      </c>
      <c r="AV14" s="36">
        <v>2047</v>
      </c>
      <c r="AW14" s="36">
        <v>2048</v>
      </c>
      <c r="AX14" s="36">
        <v>2049</v>
      </c>
      <c r="AY14" s="36">
        <v>2050</v>
      </c>
      <c r="AZ14" s="36">
        <v>2051</v>
      </c>
      <c r="BA14" s="36">
        <v>2052</v>
      </c>
      <c r="BB14" s="36">
        <v>2053</v>
      </c>
      <c r="BC14" s="36">
        <v>2054</v>
      </c>
      <c r="BD14" s="36">
        <v>2055</v>
      </c>
      <c r="BE14" s="36">
        <v>2056</v>
      </c>
      <c r="BF14" s="36">
        <v>2057</v>
      </c>
      <c r="BG14" s="36">
        <v>2058</v>
      </c>
      <c r="BH14" s="36">
        <v>2059</v>
      </c>
      <c r="BI14" s="36">
        <v>2060</v>
      </c>
      <c r="BJ14" s="36">
        <v>2061</v>
      </c>
      <c r="BK14" s="36">
        <v>2062</v>
      </c>
      <c r="BL14" s="36">
        <v>2063</v>
      </c>
      <c r="BM14" s="36">
        <v>2064</v>
      </c>
      <c r="BN14" s="36">
        <v>2065</v>
      </c>
      <c r="BO14" s="36">
        <v>2066</v>
      </c>
      <c r="BP14" s="36">
        <v>2067</v>
      </c>
      <c r="BQ14" s="36">
        <v>2068</v>
      </c>
      <c r="BR14" s="36">
        <v>2069</v>
      </c>
      <c r="BS14" s="36">
        <v>2070</v>
      </c>
      <c r="BT14" s="36">
        <v>2071</v>
      </c>
    </row>
    <row r="15" spans="2:72" x14ac:dyDescent="0.2">
      <c r="B15" s="37">
        <v>1</v>
      </c>
      <c r="C15" s="38" t="str">
        <f>calc_identifiers!D28</f>
        <v>PR_GenCost_S1</v>
      </c>
      <c r="D15" s="39" t="str">
        <f>LEFT(C15,FIND("_",C15,4)-1)</f>
        <v>PR_GenCost</v>
      </c>
      <c r="E15" s="38" t="str">
        <f>RIGHT(D15,LEN(D15)-3)</f>
        <v>GenCost</v>
      </c>
      <c r="F15" s="39" t="str">
        <f>RIGHT(C15,2)</f>
        <v>S1</v>
      </c>
      <c r="G15" s="38" t="str">
        <f>LEFT(C15,2)</f>
        <v>PR</v>
      </c>
      <c r="H15" s="40">
        <f t="shared" ref="H15:J34" si="0">INDEX(CBInput_Data,MATCH($D15,CBInput_UR,0),MATCH($F15&amp;"_"&amp;H$14,CBInput_UC,0))</f>
        <v>0</v>
      </c>
      <c r="I15" s="40">
        <f t="shared" si="0"/>
        <v>0</v>
      </c>
      <c r="J15" s="40">
        <f t="shared" si="0"/>
        <v>0</v>
      </c>
      <c r="K15" s="41" t="e">
        <f t="shared" ref="K15:M34" si="1">INDEX(OPEXInput_Data,MATCH($D15,OPEXInput_UR,0),MATCH($F15&amp;"_"&amp;K$14,OPEXInput_UC,0))</f>
        <v>#N/A</v>
      </c>
      <c r="L15" s="41" t="e">
        <f t="shared" si="1"/>
        <v>#N/A</v>
      </c>
      <c r="M15" s="41" t="e">
        <f t="shared" si="1"/>
        <v>#N/A</v>
      </c>
      <c r="N15" s="38">
        <f t="shared" ref="N15:N62" si="2">IF(G15="PR",Inp_PR_CY,Inp_CF_CY)</f>
        <v>0</v>
      </c>
      <c r="O15" s="39">
        <f t="shared" ref="O15:O62" si="3">IF(G15="PR",Cst_PR_DY,Cst_CF_DY)</f>
        <v>0</v>
      </c>
      <c r="P15" s="41">
        <f>_xlfn.IFNA(H15,K15)</f>
        <v>0</v>
      </c>
      <c r="Q15" s="41">
        <f t="shared" ref="Q15:R15" si="4">_xlfn.IFNA(I15,L15)</f>
        <v>0</v>
      </c>
      <c r="R15" s="41">
        <f t="shared" si="4"/>
        <v>0</v>
      </c>
      <c r="S15" s="40">
        <f>P15</f>
        <v>0</v>
      </c>
      <c r="T15" s="40">
        <f>IF($D$6,P15,Q15)</f>
        <v>0</v>
      </c>
      <c r="U15" s="40">
        <f>IF($D$7,T15,R15)</f>
        <v>0</v>
      </c>
      <c r="V15" s="38">
        <f t="shared" ref="V15:AE24" si="5">IF(V$14&lt;$N15,0, IF(V$14&gt;=$O15,0, IF(V$14&lt;Inp_BaseYear1,$S15, IF(V$14&lt;Inp_BaseYear2,$S15+($T15-$S15)/(Inp_BaseYear2-Inp_BaseYear1)*(V$14-Inp_BaseYear1), IF(V$14&lt;Inp_BaseYear3,$T15+($U15-$T15)/(Inp_BaseYear3-Inp_BaseYear2)*(V$14-Inp_BaseYear2), IF(TRUE,$U15))))))</f>
        <v>0</v>
      </c>
      <c r="W15" s="38">
        <f t="shared" si="5"/>
        <v>0</v>
      </c>
      <c r="X15" s="38">
        <f t="shared" si="5"/>
        <v>0</v>
      </c>
      <c r="Y15" s="38">
        <f t="shared" si="5"/>
        <v>0</v>
      </c>
      <c r="Z15" s="38">
        <f t="shared" si="5"/>
        <v>0</v>
      </c>
      <c r="AA15" s="38">
        <f t="shared" si="5"/>
        <v>0</v>
      </c>
      <c r="AB15" s="38">
        <f t="shared" si="5"/>
        <v>0</v>
      </c>
      <c r="AC15" s="38">
        <f t="shared" si="5"/>
        <v>0</v>
      </c>
      <c r="AD15" s="38">
        <f t="shared" si="5"/>
        <v>0</v>
      </c>
      <c r="AE15" s="38">
        <f t="shared" si="5"/>
        <v>0</v>
      </c>
      <c r="AF15" s="38">
        <f t="shared" ref="AF15:AO24" si="6">IF(AF$14&lt;$N15,0, IF(AF$14&gt;=$O15,0, IF(AF$14&lt;Inp_BaseYear1,$S15, IF(AF$14&lt;Inp_BaseYear2,$S15+($T15-$S15)/(Inp_BaseYear2-Inp_BaseYear1)*(AF$14-Inp_BaseYear1), IF(AF$14&lt;Inp_BaseYear3,$T15+($U15-$T15)/(Inp_BaseYear3-Inp_BaseYear2)*(AF$14-Inp_BaseYear2), IF(TRUE,$U15))))))</f>
        <v>0</v>
      </c>
      <c r="AG15" s="38">
        <f t="shared" si="6"/>
        <v>0</v>
      </c>
      <c r="AH15" s="38">
        <f t="shared" si="6"/>
        <v>0</v>
      </c>
      <c r="AI15" s="38">
        <f t="shared" si="6"/>
        <v>0</v>
      </c>
      <c r="AJ15" s="38">
        <f t="shared" si="6"/>
        <v>0</v>
      </c>
      <c r="AK15" s="38">
        <f t="shared" si="6"/>
        <v>0</v>
      </c>
      <c r="AL15" s="38">
        <f t="shared" si="6"/>
        <v>0</v>
      </c>
      <c r="AM15" s="38">
        <f t="shared" si="6"/>
        <v>0</v>
      </c>
      <c r="AN15" s="38">
        <f t="shared" si="6"/>
        <v>0</v>
      </c>
      <c r="AO15" s="38">
        <f t="shared" si="6"/>
        <v>0</v>
      </c>
      <c r="AP15" s="38">
        <f t="shared" ref="AP15:AY24" si="7">IF(AP$14&lt;$N15,0, IF(AP$14&gt;=$O15,0, IF(AP$14&lt;Inp_BaseYear1,$S15, IF(AP$14&lt;Inp_BaseYear2,$S15+($T15-$S15)/(Inp_BaseYear2-Inp_BaseYear1)*(AP$14-Inp_BaseYear1), IF(AP$14&lt;Inp_BaseYear3,$T15+($U15-$T15)/(Inp_BaseYear3-Inp_BaseYear2)*(AP$14-Inp_BaseYear2), IF(TRUE,$U15))))))</f>
        <v>0</v>
      </c>
      <c r="AQ15" s="38">
        <f t="shared" si="7"/>
        <v>0</v>
      </c>
      <c r="AR15" s="38">
        <f t="shared" si="7"/>
        <v>0</v>
      </c>
      <c r="AS15" s="38">
        <f t="shared" si="7"/>
        <v>0</v>
      </c>
      <c r="AT15" s="38">
        <f t="shared" si="7"/>
        <v>0</v>
      </c>
      <c r="AU15" s="38">
        <f t="shared" si="7"/>
        <v>0</v>
      </c>
      <c r="AV15" s="38">
        <f t="shared" si="7"/>
        <v>0</v>
      </c>
      <c r="AW15" s="38">
        <f t="shared" si="7"/>
        <v>0</v>
      </c>
      <c r="AX15" s="38">
        <f t="shared" si="7"/>
        <v>0</v>
      </c>
      <c r="AY15" s="38">
        <f t="shared" si="7"/>
        <v>0</v>
      </c>
      <c r="AZ15" s="38">
        <f t="shared" ref="AZ15:BI24" si="8">IF(AZ$14&lt;$N15,0, IF(AZ$14&gt;=$O15,0, IF(AZ$14&lt;Inp_BaseYear1,$S15, IF(AZ$14&lt;Inp_BaseYear2,$S15+($T15-$S15)/(Inp_BaseYear2-Inp_BaseYear1)*(AZ$14-Inp_BaseYear1), IF(AZ$14&lt;Inp_BaseYear3,$T15+($U15-$T15)/(Inp_BaseYear3-Inp_BaseYear2)*(AZ$14-Inp_BaseYear2), IF(TRUE,$U15))))))</f>
        <v>0</v>
      </c>
      <c r="BA15" s="38">
        <f t="shared" si="8"/>
        <v>0</v>
      </c>
      <c r="BB15" s="38">
        <f t="shared" si="8"/>
        <v>0</v>
      </c>
      <c r="BC15" s="38">
        <f t="shared" si="8"/>
        <v>0</v>
      </c>
      <c r="BD15" s="38">
        <f t="shared" si="8"/>
        <v>0</v>
      </c>
      <c r="BE15" s="38">
        <f t="shared" si="8"/>
        <v>0</v>
      </c>
      <c r="BF15" s="38">
        <f t="shared" si="8"/>
        <v>0</v>
      </c>
      <c r="BG15" s="38">
        <f t="shared" si="8"/>
        <v>0</v>
      </c>
      <c r="BH15" s="38">
        <f t="shared" si="8"/>
        <v>0</v>
      </c>
      <c r="BI15" s="38">
        <f t="shared" si="8"/>
        <v>0</v>
      </c>
      <c r="BJ15" s="38">
        <f t="shared" ref="BJ15:BT24" si="9">IF(BJ$14&lt;$N15,0, IF(BJ$14&gt;=$O15,0, IF(BJ$14&lt;Inp_BaseYear1,$S15, IF(BJ$14&lt;Inp_BaseYear2,$S15+($T15-$S15)/(Inp_BaseYear2-Inp_BaseYear1)*(BJ$14-Inp_BaseYear1), IF(BJ$14&lt;Inp_BaseYear3,$T15+($U15-$T15)/(Inp_BaseYear3-Inp_BaseYear2)*(BJ$14-Inp_BaseYear2), IF(TRUE,$U15))))))</f>
        <v>0</v>
      </c>
      <c r="BK15" s="38">
        <f t="shared" si="9"/>
        <v>0</v>
      </c>
      <c r="BL15" s="38">
        <f t="shared" si="9"/>
        <v>0</v>
      </c>
      <c r="BM15" s="38">
        <f t="shared" si="9"/>
        <v>0</v>
      </c>
      <c r="BN15" s="38">
        <f t="shared" si="9"/>
        <v>0</v>
      </c>
      <c r="BO15" s="38">
        <f t="shared" si="9"/>
        <v>0</v>
      </c>
      <c r="BP15" s="38">
        <f t="shared" si="9"/>
        <v>0</v>
      </c>
      <c r="BQ15" s="38">
        <f t="shared" si="9"/>
        <v>0</v>
      </c>
      <c r="BR15" s="38">
        <f t="shared" si="9"/>
        <v>0</v>
      </c>
      <c r="BS15" s="38">
        <f t="shared" si="9"/>
        <v>0</v>
      </c>
      <c r="BT15" s="38">
        <f t="shared" si="9"/>
        <v>0</v>
      </c>
    </row>
    <row r="16" spans="2:72" x14ac:dyDescent="0.2">
      <c r="B16" s="37">
        <v>2</v>
      </c>
      <c r="C16" s="38" t="str">
        <f>calc_identifiers!D29</f>
        <v>PR_SysInt_S1</v>
      </c>
      <c r="D16" s="39" t="str">
        <f t="shared" ref="D16:D62" si="10">LEFT(C16,FIND("_",C16,4)-1)</f>
        <v>PR_SysInt</v>
      </c>
      <c r="E16" s="38" t="str">
        <f t="shared" ref="E16:E62" si="11">RIGHT(D16,LEN(D16)-3)</f>
        <v>SysInt</v>
      </c>
      <c r="F16" s="39" t="str">
        <f t="shared" ref="F16:F62" si="12">RIGHT(C16,2)</f>
        <v>S1</v>
      </c>
      <c r="G16" s="38" t="str">
        <f t="shared" ref="G16:G62" si="13">LEFT(C16,2)</f>
        <v>PR</v>
      </c>
      <c r="H16" s="40">
        <f t="shared" si="0"/>
        <v>0</v>
      </c>
      <c r="I16" s="40">
        <f t="shared" si="0"/>
        <v>0</v>
      </c>
      <c r="J16" s="40">
        <f t="shared" si="0"/>
        <v>0</v>
      </c>
      <c r="K16" s="41" t="e">
        <f t="shared" si="1"/>
        <v>#N/A</v>
      </c>
      <c r="L16" s="41" t="e">
        <f t="shared" si="1"/>
        <v>#N/A</v>
      </c>
      <c r="M16" s="41" t="e">
        <f t="shared" si="1"/>
        <v>#N/A</v>
      </c>
      <c r="N16" s="38">
        <f t="shared" si="2"/>
        <v>0</v>
      </c>
      <c r="O16" s="39">
        <f t="shared" si="3"/>
        <v>0</v>
      </c>
      <c r="P16" s="41">
        <f t="shared" ref="P16:P62" si="14">_xlfn.IFNA(H16,K16)</f>
        <v>0</v>
      </c>
      <c r="Q16" s="41">
        <f t="shared" ref="Q16:Q62" si="15">_xlfn.IFNA(I16,L16)</f>
        <v>0</v>
      </c>
      <c r="R16" s="41">
        <f t="shared" ref="R16:R62" si="16">_xlfn.IFNA(J16,M16)</f>
        <v>0</v>
      </c>
      <c r="S16" s="40">
        <f t="shared" ref="S16:S62" si="17">P16</f>
        <v>0</v>
      </c>
      <c r="T16" s="40">
        <f t="shared" ref="T16:T62" si="18">IF($D$6,P16,Q16)</f>
        <v>0</v>
      </c>
      <c r="U16" s="40">
        <f t="shared" ref="U16:U62" si="19">IF($D$7,T16,R16)</f>
        <v>0</v>
      </c>
      <c r="V16" s="38">
        <f t="shared" si="5"/>
        <v>0</v>
      </c>
      <c r="W16" s="38">
        <f t="shared" si="5"/>
        <v>0</v>
      </c>
      <c r="X16" s="38">
        <f t="shared" si="5"/>
        <v>0</v>
      </c>
      <c r="Y16" s="38">
        <f t="shared" si="5"/>
        <v>0</v>
      </c>
      <c r="Z16" s="38">
        <f t="shared" si="5"/>
        <v>0</v>
      </c>
      <c r="AA16" s="38">
        <f t="shared" si="5"/>
        <v>0</v>
      </c>
      <c r="AB16" s="38">
        <f t="shared" si="5"/>
        <v>0</v>
      </c>
      <c r="AC16" s="38">
        <f t="shared" si="5"/>
        <v>0</v>
      </c>
      <c r="AD16" s="38">
        <f t="shared" si="5"/>
        <v>0</v>
      </c>
      <c r="AE16" s="38">
        <f t="shared" si="5"/>
        <v>0</v>
      </c>
      <c r="AF16" s="38">
        <f t="shared" si="6"/>
        <v>0</v>
      </c>
      <c r="AG16" s="38">
        <f t="shared" si="6"/>
        <v>0</v>
      </c>
      <c r="AH16" s="38">
        <f t="shared" si="6"/>
        <v>0</v>
      </c>
      <c r="AI16" s="38">
        <f t="shared" si="6"/>
        <v>0</v>
      </c>
      <c r="AJ16" s="38">
        <f t="shared" si="6"/>
        <v>0</v>
      </c>
      <c r="AK16" s="38">
        <f t="shared" si="6"/>
        <v>0</v>
      </c>
      <c r="AL16" s="38">
        <f t="shared" si="6"/>
        <v>0</v>
      </c>
      <c r="AM16" s="38">
        <f t="shared" si="6"/>
        <v>0</v>
      </c>
      <c r="AN16" s="38">
        <f t="shared" si="6"/>
        <v>0</v>
      </c>
      <c r="AO16" s="38">
        <f t="shared" si="6"/>
        <v>0</v>
      </c>
      <c r="AP16" s="38">
        <f t="shared" si="7"/>
        <v>0</v>
      </c>
      <c r="AQ16" s="38">
        <f t="shared" si="7"/>
        <v>0</v>
      </c>
      <c r="AR16" s="38">
        <f t="shared" si="7"/>
        <v>0</v>
      </c>
      <c r="AS16" s="38">
        <f t="shared" si="7"/>
        <v>0</v>
      </c>
      <c r="AT16" s="38">
        <f t="shared" si="7"/>
        <v>0</v>
      </c>
      <c r="AU16" s="38">
        <f t="shared" si="7"/>
        <v>0</v>
      </c>
      <c r="AV16" s="38">
        <f t="shared" si="7"/>
        <v>0</v>
      </c>
      <c r="AW16" s="38">
        <f t="shared" si="7"/>
        <v>0</v>
      </c>
      <c r="AX16" s="38">
        <f t="shared" si="7"/>
        <v>0</v>
      </c>
      <c r="AY16" s="38">
        <f t="shared" si="7"/>
        <v>0</v>
      </c>
      <c r="AZ16" s="38">
        <f t="shared" si="8"/>
        <v>0</v>
      </c>
      <c r="BA16" s="38">
        <f t="shared" si="8"/>
        <v>0</v>
      </c>
      <c r="BB16" s="38">
        <f t="shared" si="8"/>
        <v>0</v>
      </c>
      <c r="BC16" s="38">
        <f t="shared" si="8"/>
        <v>0</v>
      </c>
      <c r="BD16" s="38">
        <f t="shared" si="8"/>
        <v>0</v>
      </c>
      <c r="BE16" s="38">
        <f t="shared" si="8"/>
        <v>0</v>
      </c>
      <c r="BF16" s="38">
        <f t="shared" si="8"/>
        <v>0</v>
      </c>
      <c r="BG16" s="38">
        <f t="shared" si="8"/>
        <v>0</v>
      </c>
      <c r="BH16" s="38">
        <f t="shared" si="8"/>
        <v>0</v>
      </c>
      <c r="BI16" s="38">
        <f t="shared" si="8"/>
        <v>0</v>
      </c>
      <c r="BJ16" s="38">
        <f t="shared" si="9"/>
        <v>0</v>
      </c>
      <c r="BK16" s="38">
        <f t="shared" si="9"/>
        <v>0</v>
      </c>
      <c r="BL16" s="38">
        <f t="shared" si="9"/>
        <v>0</v>
      </c>
      <c r="BM16" s="38">
        <f t="shared" si="9"/>
        <v>0</v>
      </c>
      <c r="BN16" s="38">
        <f t="shared" si="9"/>
        <v>0</v>
      </c>
      <c r="BO16" s="38">
        <f t="shared" si="9"/>
        <v>0</v>
      </c>
      <c r="BP16" s="38">
        <f t="shared" si="9"/>
        <v>0</v>
      </c>
      <c r="BQ16" s="38">
        <f t="shared" si="9"/>
        <v>0</v>
      </c>
      <c r="BR16" s="38">
        <f t="shared" si="9"/>
        <v>0</v>
      </c>
      <c r="BS16" s="38">
        <f t="shared" si="9"/>
        <v>0</v>
      </c>
      <c r="BT16" s="38">
        <f t="shared" si="9"/>
        <v>0</v>
      </c>
    </row>
    <row r="17" spans="2:72" x14ac:dyDescent="0.2">
      <c r="B17" s="37">
        <v>3</v>
      </c>
      <c r="C17" s="38" t="str">
        <f>calc_identifiers!D30</f>
        <v>PR_Support_S1</v>
      </c>
      <c r="D17" s="39" t="str">
        <f t="shared" si="10"/>
        <v>PR_Support</v>
      </c>
      <c r="E17" s="38" t="str">
        <f t="shared" si="11"/>
        <v>Support</v>
      </c>
      <c r="F17" s="39" t="str">
        <f t="shared" si="12"/>
        <v>S1</v>
      </c>
      <c r="G17" s="38" t="str">
        <f t="shared" si="13"/>
        <v>PR</v>
      </c>
      <c r="H17" s="40">
        <f t="shared" si="0"/>
        <v>0</v>
      </c>
      <c r="I17" s="40">
        <f t="shared" si="0"/>
        <v>0</v>
      </c>
      <c r="J17" s="40">
        <f t="shared" si="0"/>
        <v>0</v>
      </c>
      <c r="K17" s="41" t="e">
        <f t="shared" si="1"/>
        <v>#N/A</v>
      </c>
      <c r="L17" s="41" t="e">
        <f t="shared" si="1"/>
        <v>#N/A</v>
      </c>
      <c r="M17" s="41" t="e">
        <f t="shared" si="1"/>
        <v>#N/A</v>
      </c>
      <c r="N17" s="38">
        <f t="shared" si="2"/>
        <v>0</v>
      </c>
      <c r="O17" s="39">
        <f t="shared" si="3"/>
        <v>0</v>
      </c>
      <c r="P17" s="41">
        <f t="shared" si="14"/>
        <v>0</v>
      </c>
      <c r="Q17" s="41">
        <f t="shared" si="15"/>
        <v>0</v>
      </c>
      <c r="R17" s="41">
        <f t="shared" si="16"/>
        <v>0</v>
      </c>
      <c r="S17" s="40">
        <f t="shared" si="17"/>
        <v>0</v>
      </c>
      <c r="T17" s="40">
        <f t="shared" si="18"/>
        <v>0</v>
      </c>
      <c r="U17" s="40">
        <f t="shared" si="19"/>
        <v>0</v>
      </c>
      <c r="V17" s="38">
        <f t="shared" si="5"/>
        <v>0</v>
      </c>
      <c r="W17" s="38">
        <f t="shared" si="5"/>
        <v>0</v>
      </c>
      <c r="X17" s="38">
        <f t="shared" si="5"/>
        <v>0</v>
      </c>
      <c r="Y17" s="38">
        <f t="shared" si="5"/>
        <v>0</v>
      </c>
      <c r="Z17" s="38">
        <f t="shared" si="5"/>
        <v>0</v>
      </c>
      <c r="AA17" s="38">
        <f t="shared" si="5"/>
        <v>0</v>
      </c>
      <c r="AB17" s="38">
        <f t="shared" si="5"/>
        <v>0</v>
      </c>
      <c r="AC17" s="38">
        <f t="shared" si="5"/>
        <v>0</v>
      </c>
      <c r="AD17" s="38">
        <f t="shared" si="5"/>
        <v>0</v>
      </c>
      <c r="AE17" s="38">
        <f t="shared" si="5"/>
        <v>0</v>
      </c>
      <c r="AF17" s="38">
        <f t="shared" si="6"/>
        <v>0</v>
      </c>
      <c r="AG17" s="38">
        <f t="shared" si="6"/>
        <v>0</v>
      </c>
      <c r="AH17" s="38">
        <f t="shared" si="6"/>
        <v>0</v>
      </c>
      <c r="AI17" s="38">
        <f t="shared" si="6"/>
        <v>0</v>
      </c>
      <c r="AJ17" s="38">
        <f t="shared" si="6"/>
        <v>0</v>
      </c>
      <c r="AK17" s="38">
        <f t="shared" si="6"/>
        <v>0</v>
      </c>
      <c r="AL17" s="38">
        <f t="shared" si="6"/>
        <v>0</v>
      </c>
      <c r="AM17" s="38">
        <f t="shared" si="6"/>
        <v>0</v>
      </c>
      <c r="AN17" s="38">
        <f t="shared" si="6"/>
        <v>0</v>
      </c>
      <c r="AO17" s="38">
        <f t="shared" si="6"/>
        <v>0</v>
      </c>
      <c r="AP17" s="38">
        <f t="shared" si="7"/>
        <v>0</v>
      </c>
      <c r="AQ17" s="38">
        <f t="shared" si="7"/>
        <v>0</v>
      </c>
      <c r="AR17" s="38">
        <f t="shared" si="7"/>
        <v>0</v>
      </c>
      <c r="AS17" s="38">
        <f t="shared" si="7"/>
        <v>0</v>
      </c>
      <c r="AT17" s="38">
        <f t="shared" si="7"/>
        <v>0</v>
      </c>
      <c r="AU17" s="38">
        <f t="shared" si="7"/>
        <v>0</v>
      </c>
      <c r="AV17" s="38">
        <f t="shared" si="7"/>
        <v>0</v>
      </c>
      <c r="AW17" s="38">
        <f t="shared" si="7"/>
        <v>0</v>
      </c>
      <c r="AX17" s="38">
        <f t="shared" si="7"/>
        <v>0</v>
      </c>
      <c r="AY17" s="38">
        <f t="shared" si="7"/>
        <v>0</v>
      </c>
      <c r="AZ17" s="38">
        <f t="shared" si="8"/>
        <v>0</v>
      </c>
      <c r="BA17" s="38">
        <f t="shared" si="8"/>
        <v>0</v>
      </c>
      <c r="BB17" s="38">
        <f t="shared" si="8"/>
        <v>0</v>
      </c>
      <c r="BC17" s="38">
        <f t="shared" si="8"/>
        <v>0</v>
      </c>
      <c r="BD17" s="38">
        <f t="shared" si="8"/>
        <v>0</v>
      </c>
      <c r="BE17" s="38">
        <f t="shared" si="8"/>
        <v>0</v>
      </c>
      <c r="BF17" s="38">
        <f t="shared" si="8"/>
        <v>0</v>
      </c>
      <c r="BG17" s="38">
        <f t="shared" si="8"/>
        <v>0</v>
      </c>
      <c r="BH17" s="38">
        <f t="shared" si="8"/>
        <v>0</v>
      </c>
      <c r="BI17" s="38">
        <f t="shared" si="8"/>
        <v>0</v>
      </c>
      <c r="BJ17" s="38">
        <f t="shared" si="9"/>
        <v>0</v>
      </c>
      <c r="BK17" s="38">
        <f t="shared" si="9"/>
        <v>0</v>
      </c>
      <c r="BL17" s="38">
        <f t="shared" si="9"/>
        <v>0</v>
      </c>
      <c r="BM17" s="38">
        <f t="shared" si="9"/>
        <v>0</v>
      </c>
      <c r="BN17" s="38">
        <f t="shared" si="9"/>
        <v>0</v>
      </c>
      <c r="BO17" s="38">
        <f t="shared" si="9"/>
        <v>0</v>
      </c>
      <c r="BP17" s="38">
        <f t="shared" si="9"/>
        <v>0</v>
      </c>
      <c r="BQ17" s="38">
        <f t="shared" si="9"/>
        <v>0</v>
      </c>
      <c r="BR17" s="38">
        <f t="shared" si="9"/>
        <v>0</v>
      </c>
      <c r="BS17" s="38">
        <f t="shared" si="9"/>
        <v>0</v>
      </c>
      <c r="BT17" s="38">
        <f t="shared" si="9"/>
        <v>0</v>
      </c>
    </row>
    <row r="18" spans="2:72" x14ac:dyDescent="0.2">
      <c r="B18" s="37">
        <v>4</v>
      </c>
      <c r="C18" s="38" t="str">
        <f>calc_identifiers!D31</f>
        <v>PR_GHG_S1</v>
      </c>
      <c r="D18" s="39" t="str">
        <f t="shared" si="10"/>
        <v>PR_GHG</v>
      </c>
      <c r="E18" s="38" t="str">
        <f t="shared" si="11"/>
        <v>GHG</v>
      </c>
      <c r="F18" s="39" t="str">
        <f t="shared" si="12"/>
        <v>S1</v>
      </c>
      <c r="G18" s="38" t="str">
        <f t="shared" si="13"/>
        <v>PR</v>
      </c>
      <c r="H18" s="40">
        <f t="shared" si="0"/>
        <v>0</v>
      </c>
      <c r="I18" s="40">
        <f t="shared" si="0"/>
        <v>0</v>
      </c>
      <c r="J18" s="40">
        <f t="shared" si="0"/>
        <v>0</v>
      </c>
      <c r="K18" s="41" t="e">
        <f t="shared" si="1"/>
        <v>#N/A</v>
      </c>
      <c r="L18" s="41" t="e">
        <f t="shared" si="1"/>
        <v>#N/A</v>
      </c>
      <c r="M18" s="41" t="e">
        <f t="shared" si="1"/>
        <v>#N/A</v>
      </c>
      <c r="N18" s="38">
        <f t="shared" si="2"/>
        <v>0</v>
      </c>
      <c r="O18" s="39">
        <f t="shared" si="3"/>
        <v>0</v>
      </c>
      <c r="P18" s="41">
        <f t="shared" si="14"/>
        <v>0</v>
      </c>
      <c r="Q18" s="41">
        <f t="shared" si="15"/>
        <v>0</v>
      </c>
      <c r="R18" s="41">
        <f t="shared" si="16"/>
        <v>0</v>
      </c>
      <c r="S18" s="40">
        <f t="shared" si="17"/>
        <v>0</v>
      </c>
      <c r="T18" s="40">
        <f t="shared" si="18"/>
        <v>0</v>
      </c>
      <c r="U18" s="40">
        <f t="shared" si="19"/>
        <v>0</v>
      </c>
      <c r="V18" s="38">
        <f t="shared" si="5"/>
        <v>0</v>
      </c>
      <c r="W18" s="38">
        <f t="shared" si="5"/>
        <v>0</v>
      </c>
      <c r="X18" s="38">
        <f t="shared" si="5"/>
        <v>0</v>
      </c>
      <c r="Y18" s="38">
        <f t="shared" si="5"/>
        <v>0</v>
      </c>
      <c r="Z18" s="38">
        <f t="shared" si="5"/>
        <v>0</v>
      </c>
      <c r="AA18" s="38">
        <f t="shared" si="5"/>
        <v>0</v>
      </c>
      <c r="AB18" s="38">
        <f t="shared" si="5"/>
        <v>0</v>
      </c>
      <c r="AC18" s="38">
        <f t="shared" si="5"/>
        <v>0</v>
      </c>
      <c r="AD18" s="38">
        <f t="shared" si="5"/>
        <v>0</v>
      </c>
      <c r="AE18" s="38">
        <f t="shared" si="5"/>
        <v>0</v>
      </c>
      <c r="AF18" s="38">
        <f t="shared" si="6"/>
        <v>0</v>
      </c>
      <c r="AG18" s="38">
        <f t="shared" si="6"/>
        <v>0</v>
      </c>
      <c r="AH18" s="38">
        <f t="shared" si="6"/>
        <v>0</v>
      </c>
      <c r="AI18" s="38">
        <f t="shared" si="6"/>
        <v>0</v>
      </c>
      <c r="AJ18" s="38">
        <f t="shared" si="6"/>
        <v>0</v>
      </c>
      <c r="AK18" s="38">
        <f t="shared" si="6"/>
        <v>0</v>
      </c>
      <c r="AL18" s="38">
        <f t="shared" si="6"/>
        <v>0</v>
      </c>
      <c r="AM18" s="38">
        <f t="shared" si="6"/>
        <v>0</v>
      </c>
      <c r="AN18" s="38">
        <f t="shared" si="6"/>
        <v>0</v>
      </c>
      <c r="AO18" s="38">
        <f t="shared" si="6"/>
        <v>0</v>
      </c>
      <c r="AP18" s="38">
        <f t="shared" si="7"/>
        <v>0</v>
      </c>
      <c r="AQ18" s="38">
        <f t="shared" si="7"/>
        <v>0</v>
      </c>
      <c r="AR18" s="38">
        <f t="shared" si="7"/>
        <v>0</v>
      </c>
      <c r="AS18" s="38">
        <f t="shared" si="7"/>
        <v>0</v>
      </c>
      <c r="AT18" s="38">
        <f t="shared" si="7"/>
        <v>0</v>
      </c>
      <c r="AU18" s="38">
        <f t="shared" si="7"/>
        <v>0</v>
      </c>
      <c r="AV18" s="38">
        <f t="shared" si="7"/>
        <v>0</v>
      </c>
      <c r="AW18" s="38">
        <f t="shared" si="7"/>
        <v>0</v>
      </c>
      <c r="AX18" s="38">
        <f t="shared" si="7"/>
        <v>0</v>
      </c>
      <c r="AY18" s="38">
        <f t="shared" si="7"/>
        <v>0</v>
      </c>
      <c r="AZ18" s="38">
        <f t="shared" si="8"/>
        <v>0</v>
      </c>
      <c r="BA18" s="38">
        <f t="shared" si="8"/>
        <v>0</v>
      </c>
      <c r="BB18" s="38">
        <f t="shared" si="8"/>
        <v>0</v>
      </c>
      <c r="BC18" s="38">
        <f t="shared" si="8"/>
        <v>0</v>
      </c>
      <c r="BD18" s="38">
        <f t="shared" si="8"/>
        <v>0</v>
      </c>
      <c r="BE18" s="38">
        <f t="shared" si="8"/>
        <v>0</v>
      </c>
      <c r="BF18" s="38">
        <f t="shared" si="8"/>
        <v>0</v>
      </c>
      <c r="BG18" s="38">
        <f t="shared" si="8"/>
        <v>0</v>
      </c>
      <c r="BH18" s="38">
        <f t="shared" si="8"/>
        <v>0</v>
      </c>
      <c r="BI18" s="38">
        <f t="shared" si="8"/>
        <v>0</v>
      </c>
      <c r="BJ18" s="38">
        <f t="shared" si="9"/>
        <v>0</v>
      </c>
      <c r="BK18" s="38">
        <f t="shared" si="9"/>
        <v>0</v>
      </c>
      <c r="BL18" s="38">
        <f t="shared" si="9"/>
        <v>0</v>
      </c>
      <c r="BM18" s="38">
        <f t="shared" si="9"/>
        <v>0</v>
      </c>
      <c r="BN18" s="38">
        <f t="shared" si="9"/>
        <v>0</v>
      </c>
      <c r="BO18" s="38">
        <f t="shared" si="9"/>
        <v>0</v>
      </c>
      <c r="BP18" s="38">
        <f t="shared" si="9"/>
        <v>0</v>
      </c>
      <c r="BQ18" s="38">
        <f t="shared" si="9"/>
        <v>0</v>
      </c>
      <c r="BR18" s="38">
        <f t="shared" si="9"/>
        <v>0</v>
      </c>
      <c r="BS18" s="38">
        <f t="shared" si="9"/>
        <v>0</v>
      </c>
      <c r="BT18" s="38">
        <f t="shared" si="9"/>
        <v>0</v>
      </c>
    </row>
    <row r="19" spans="2:72" x14ac:dyDescent="0.2">
      <c r="B19" s="37">
        <v>5</v>
      </c>
      <c r="C19" s="38" t="str">
        <f>calc_identifiers!D32</f>
        <v>PR_SoS_S1</v>
      </c>
      <c r="D19" s="39" t="str">
        <f t="shared" si="10"/>
        <v>PR_SoS</v>
      </c>
      <c r="E19" s="38" t="str">
        <f t="shared" si="11"/>
        <v>SoS</v>
      </c>
      <c r="F19" s="39" t="str">
        <f t="shared" si="12"/>
        <v>S1</v>
      </c>
      <c r="G19" s="38" t="str">
        <f t="shared" si="13"/>
        <v>PR</v>
      </c>
      <c r="H19" s="40">
        <f t="shared" si="0"/>
        <v>0</v>
      </c>
      <c r="I19" s="40">
        <f t="shared" si="0"/>
        <v>0</v>
      </c>
      <c r="J19" s="40">
        <f t="shared" si="0"/>
        <v>0</v>
      </c>
      <c r="K19" s="41" t="e">
        <f t="shared" si="1"/>
        <v>#N/A</v>
      </c>
      <c r="L19" s="41" t="e">
        <f t="shared" si="1"/>
        <v>#N/A</v>
      </c>
      <c r="M19" s="41" t="e">
        <f t="shared" si="1"/>
        <v>#N/A</v>
      </c>
      <c r="N19" s="38">
        <f t="shared" si="2"/>
        <v>0</v>
      </c>
      <c r="O19" s="39">
        <f t="shared" si="3"/>
        <v>0</v>
      </c>
      <c r="P19" s="41">
        <f t="shared" si="14"/>
        <v>0</v>
      </c>
      <c r="Q19" s="41">
        <f t="shared" si="15"/>
        <v>0</v>
      </c>
      <c r="R19" s="41">
        <f t="shared" si="16"/>
        <v>0</v>
      </c>
      <c r="S19" s="40">
        <f t="shared" si="17"/>
        <v>0</v>
      </c>
      <c r="T19" s="40">
        <f t="shared" si="18"/>
        <v>0</v>
      </c>
      <c r="U19" s="40">
        <f t="shared" si="19"/>
        <v>0</v>
      </c>
      <c r="V19" s="38">
        <f t="shared" si="5"/>
        <v>0</v>
      </c>
      <c r="W19" s="38">
        <f t="shared" si="5"/>
        <v>0</v>
      </c>
      <c r="X19" s="38">
        <f t="shared" si="5"/>
        <v>0</v>
      </c>
      <c r="Y19" s="38">
        <f t="shared" si="5"/>
        <v>0</v>
      </c>
      <c r="Z19" s="38">
        <f t="shared" si="5"/>
        <v>0</v>
      </c>
      <c r="AA19" s="38">
        <f t="shared" si="5"/>
        <v>0</v>
      </c>
      <c r="AB19" s="38">
        <f t="shared" si="5"/>
        <v>0</v>
      </c>
      <c r="AC19" s="38">
        <f t="shared" si="5"/>
        <v>0</v>
      </c>
      <c r="AD19" s="38">
        <f t="shared" si="5"/>
        <v>0</v>
      </c>
      <c r="AE19" s="38">
        <f t="shared" si="5"/>
        <v>0</v>
      </c>
      <c r="AF19" s="38">
        <f t="shared" si="6"/>
        <v>0</v>
      </c>
      <c r="AG19" s="38">
        <f t="shared" si="6"/>
        <v>0</v>
      </c>
      <c r="AH19" s="38">
        <f t="shared" si="6"/>
        <v>0</v>
      </c>
      <c r="AI19" s="38">
        <f t="shared" si="6"/>
        <v>0</v>
      </c>
      <c r="AJ19" s="38">
        <f t="shared" si="6"/>
        <v>0</v>
      </c>
      <c r="AK19" s="38">
        <f t="shared" si="6"/>
        <v>0</v>
      </c>
      <c r="AL19" s="38">
        <f t="shared" si="6"/>
        <v>0</v>
      </c>
      <c r="AM19" s="38">
        <f t="shared" si="6"/>
        <v>0</v>
      </c>
      <c r="AN19" s="38">
        <f t="shared" si="6"/>
        <v>0</v>
      </c>
      <c r="AO19" s="38">
        <f t="shared" si="6"/>
        <v>0</v>
      </c>
      <c r="AP19" s="38">
        <f t="shared" si="7"/>
        <v>0</v>
      </c>
      <c r="AQ19" s="38">
        <f t="shared" si="7"/>
        <v>0</v>
      </c>
      <c r="AR19" s="38">
        <f t="shared" si="7"/>
        <v>0</v>
      </c>
      <c r="AS19" s="38">
        <f t="shared" si="7"/>
        <v>0</v>
      </c>
      <c r="AT19" s="38">
        <f t="shared" si="7"/>
        <v>0</v>
      </c>
      <c r="AU19" s="38">
        <f t="shared" si="7"/>
        <v>0</v>
      </c>
      <c r="AV19" s="38">
        <f t="shared" si="7"/>
        <v>0</v>
      </c>
      <c r="AW19" s="38">
        <f t="shared" si="7"/>
        <v>0</v>
      </c>
      <c r="AX19" s="38">
        <f t="shared" si="7"/>
        <v>0</v>
      </c>
      <c r="AY19" s="38">
        <f t="shared" si="7"/>
        <v>0</v>
      </c>
      <c r="AZ19" s="38">
        <f t="shared" si="8"/>
        <v>0</v>
      </c>
      <c r="BA19" s="38">
        <f t="shared" si="8"/>
        <v>0</v>
      </c>
      <c r="BB19" s="38">
        <f t="shared" si="8"/>
        <v>0</v>
      </c>
      <c r="BC19" s="38">
        <f t="shared" si="8"/>
        <v>0</v>
      </c>
      <c r="BD19" s="38">
        <f t="shared" si="8"/>
        <v>0</v>
      </c>
      <c r="BE19" s="38">
        <f t="shared" si="8"/>
        <v>0</v>
      </c>
      <c r="BF19" s="38">
        <f t="shared" si="8"/>
        <v>0</v>
      </c>
      <c r="BG19" s="38">
        <f t="shared" si="8"/>
        <v>0</v>
      </c>
      <c r="BH19" s="38">
        <f t="shared" si="8"/>
        <v>0</v>
      </c>
      <c r="BI19" s="38">
        <f t="shared" si="8"/>
        <v>0</v>
      </c>
      <c r="BJ19" s="38">
        <f t="shared" si="9"/>
        <v>0</v>
      </c>
      <c r="BK19" s="38">
        <f t="shared" si="9"/>
        <v>0</v>
      </c>
      <c r="BL19" s="38">
        <f t="shared" si="9"/>
        <v>0</v>
      </c>
      <c r="BM19" s="38">
        <f t="shared" si="9"/>
        <v>0</v>
      </c>
      <c r="BN19" s="38">
        <f t="shared" si="9"/>
        <v>0</v>
      </c>
      <c r="BO19" s="38">
        <f t="shared" si="9"/>
        <v>0</v>
      </c>
      <c r="BP19" s="38">
        <f t="shared" si="9"/>
        <v>0</v>
      </c>
      <c r="BQ19" s="38">
        <f t="shared" si="9"/>
        <v>0</v>
      </c>
      <c r="BR19" s="38">
        <f t="shared" si="9"/>
        <v>0</v>
      </c>
      <c r="BS19" s="38">
        <f t="shared" si="9"/>
        <v>0</v>
      </c>
      <c r="BT19" s="38">
        <f t="shared" si="9"/>
        <v>0</v>
      </c>
    </row>
    <row r="20" spans="2:72" x14ac:dyDescent="0.2">
      <c r="B20" s="37">
        <v>6</v>
      </c>
      <c r="C20" s="38" t="str">
        <f>calc_identifiers!D33</f>
        <v>PR_Poll_S1</v>
      </c>
      <c r="D20" s="39" t="str">
        <f t="shared" si="10"/>
        <v>PR_Poll</v>
      </c>
      <c r="E20" s="38" t="str">
        <f t="shared" si="11"/>
        <v>Poll</v>
      </c>
      <c r="F20" s="39" t="str">
        <f t="shared" si="12"/>
        <v>S1</v>
      </c>
      <c r="G20" s="38" t="str">
        <f t="shared" si="13"/>
        <v>PR</v>
      </c>
      <c r="H20" s="40">
        <f t="shared" si="0"/>
        <v>0</v>
      </c>
      <c r="I20" s="40">
        <f t="shared" si="0"/>
        <v>0</v>
      </c>
      <c r="J20" s="40">
        <f t="shared" si="0"/>
        <v>0</v>
      </c>
      <c r="K20" s="41" t="e">
        <f t="shared" si="1"/>
        <v>#N/A</v>
      </c>
      <c r="L20" s="41" t="e">
        <f t="shared" si="1"/>
        <v>#N/A</v>
      </c>
      <c r="M20" s="41" t="e">
        <f t="shared" si="1"/>
        <v>#N/A</v>
      </c>
      <c r="N20" s="38">
        <f t="shared" si="2"/>
        <v>0</v>
      </c>
      <c r="O20" s="39">
        <f t="shared" si="3"/>
        <v>0</v>
      </c>
      <c r="P20" s="41">
        <f t="shared" si="14"/>
        <v>0</v>
      </c>
      <c r="Q20" s="41">
        <f t="shared" si="15"/>
        <v>0</v>
      </c>
      <c r="R20" s="41">
        <f t="shared" si="16"/>
        <v>0</v>
      </c>
      <c r="S20" s="40">
        <f t="shared" si="17"/>
        <v>0</v>
      </c>
      <c r="T20" s="40">
        <f t="shared" si="18"/>
        <v>0</v>
      </c>
      <c r="U20" s="40">
        <f t="shared" si="19"/>
        <v>0</v>
      </c>
      <c r="V20" s="38">
        <f t="shared" si="5"/>
        <v>0</v>
      </c>
      <c r="W20" s="38">
        <f t="shared" si="5"/>
        <v>0</v>
      </c>
      <c r="X20" s="38">
        <f t="shared" si="5"/>
        <v>0</v>
      </c>
      <c r="Y20" s="38">
        <f t="shared" si="5"/>
        <v>0</v>
      </c>
      <c r="Z20" s="38">
        <f t="shared" si="5"/>
        <v>0</v>
      </c>
      <c r="AA20" s="38">
        <f t="shared" si="5"/>
        <v>0</v>
      </c>
      <c r="AB20" s="38">
        <f t="shared" si="5"/>
        <v>0</v>
      </c>
      <c r="AC20" s="38">
        <f t="shared" si="5"/>
        <v>0</v>
      </c>
      <c r="AD20" s="38">
        <f t="shared" si="5"/>
        <v>0</v>
      </c>
      <c r="AE20" s="38">
        <f t="shared" si="5"/>
        <v>0</v>
      </c>
      <c r="AF20" s="38">
        <f t="shared" si="6"/>
        <v>0</v>
      </c>
      <c r="AG20" s="38">
        <f t="shared" si="6"/>
        <v>0</v>
      </c>
      <c r="AH20" s="38">
        <f t="shared" si="6"/>
        <v>0</v>
      </c>
      <c r="AI20" s="38">
        <f t="shared" si="6"/>
        <v>0</v>
      </c>
      <c r="AJ20" s="38">
        <f t="shared" si="6"/>
        <v>0</v>
      </c>
      <c r="AK20" s="38">
        <f t="shared" si="6"/>
        <v>0</v>
      </c>
      <c r="AL20" s="38">
        <f t="shared" si="6"/>
        <v>0</v>
      </c>
      <c r="AM20" s="38">
        <f t="shared" si="6"/>
        <v>0</v>
      </c>
      <c r="AN20" s="38">
        <f t="shared" si="6"/>
        <v>0</v>
      </c>
      <c r="AO20" s="38">
        <f t="shared" si="6"/>
        <v>0</v>
      </c>
      <c r="AP20" s="38">
        <f t="shared" si="7"/>
        <v>0</v>
      </c>
      <c r="AQ20" s="38">
        <f t="shared" si="7"/>
        <v>0</v>
      </c>
      <c r="AR20" s="38">
        <f t="shared" si="7"/>
        <v>0</v>
      </c>
      <c r="AS20" s="38">
        <f t="shared" si="7"/>
        <v>0</v>
      </c>
      <c r="AT20" s="38">
        <f t="shared" si="7"/>
        <v>0</v>
      </c>
      <c r="AU20" s="38">
        <f t="shared" si="7"/>
        <v>0</v>
      </c>
      <c r="AV20" s="38">
        <f t="shared" si="7"/>
        <v>0</v>
      </c>
      <c r="AW20" s="38">
        <f t="shared" si="7"/>
        <v>0</v>
      </c>
      <c r="AX20" s="38">
        <f t="shared" si="7"/>
        <v>0</v>
      </c>
      <c r="AY20" s="38">
        <f t="shared" si="7"/>
        <v>0</v>
      </c>
      <c r="AZ20" s="38">
        <f t="shared" si="8"/>
        <v>0</v>
      </c>
      <c r="BA20" s="38">
        <f t="shared" si="8"/>
        <v>0</v>
      </c>
      <c r="BB20" s="38">
        <f t="shared" si="8"/>
        <v>0</v>
      </c>
      <c r="BC20" s="38">
        <f t="shared" si="8"/>
        <v>0</v>
      </c>
      <c r="BD20" s="38">
        <f t="shared" si="8"/>
        <v>0</v>
      </c>
      <c r="BE20" s="38">
        <f t="shared" si="8"/>
        <v>0</v>
      </c>
      <c r="BF20" s="38">
        <f t="shared" si="8"/>
        <v>0</v>
      </c>
      <c r="BG20" s="38">
        <f t="shared" si="8"/>
        <v>0</v>
      </c>
      <c r="BH20" s="38">
        <f t="shared" si="8"/>
        <v>0</v>
      </c>
      <c r="BI20" s="38">
        <f t="shared" si="8"/>
        <v>0</v>
      </c>
      <c r="BJ20" s="38">
        <f t="shared" si="9"/>
        <v>0</v>
      </c>
      <c r="BK20" s="38">
        <f t="shared" si="9"/>
        <v>0</v>
      </c>
      <c r="BL20" s="38">
        <f t="shared" si="9"/>
        <v>0</v>
      </c>
      <c r="BM20" s="38">
        <f t="shared" si="9"/>
        <v>0</v>
      </c>
      <c r="BN20" s="38">
        <f t="shared" si="9"/>
        <v>0</v>
      </c>
      <c r="BO20" s="38">
        <f t="shared" si="9"/>
        <v>0</v>
      </c>
      <c r="BP20" s="38">
        <f t="shared" si="9"/>
        <v>0</v>
      </c>
      <c r="BQ20" s="38">
        <f t="shared" si="9"/>
        <v>0</v>
      </c>
      <c r="BR20" s="38">
        <f t="shared" si="9"/>
        <v>0</v>
      </c>
      <c r="BS20" s="38">
        <f t="shared" si="9"/>
        <v>0</v>
      </c>
      <c r="BT20" s="38">
        <f t="shared" si="9"/>
        <v>0</v>
      </c>
    </row>
    <row r="21" spans="2:72" x14ac:dyDescent="0.2">
      <c r="B21" s="37">
        <v>7</v>
      </c>
      <c r="C21" s="38" t="str">
        <f>calc_identifiers!D34</f>
        <v>PR_Innov_S1</v>
      </c>
      <c r="D21" s="39" t="str">
        <f t="shared" si="10"/>
        <v>PR_Innov</v>
      </c>
      <c r="E21" s="38" t="str">
        <f t="shared" si="11"/>
        <v>Innov</v>
      </c>
      <c r="F21" s="39" t="str">
        <f t="shared" si="12"/>
        <v>S1</v>
      </c>
      <c r="G21" s="38" t="str">
        <f t="shared" si="13"/>
        <v>PR</v>
      </c>
      <c r="H21" s="40">
        <f t="shared" si="0"/>
        <v>0</v>
      </c>
      <c r="I21" s="40">
        <f t="shared" si="0"/>
        <v>0</v>
      </c>
      <c r="J21" s="40">
        <f t="shared" si="0"/>
        <v>0</v>
      </c>
      <c r="K21" s="41" t="e">
        <f t="shared" si="1"/>
        <v>#N/A</v>
      </c>
      <c r="L21" s="41" t="e">
        <f t="shared" si="1"/>
        <v>#N/A</v>
      </c>
      <c r="M21" s="41" t="e">
        <f t="shared" si="1"/>
        <v>#N/A</v>
      </c>
      <c r="N21" s="38">
        <f t="shared" si="2"/>
        <v>0</v>
      </c>
      <c r="O21" s="39">
        <f t="shared" si="3"/>
        <v>0</v>
      </c>
      <c r="P21" s="41">
        <f t="shared" si="14"/>
        <v>0</v>
      </c>
      <c r="Q21" s="41">
        <f t="shared" si="15"/>
        <v>0</v>
      </c>
      <c r="R21" s="41">
        <f t="shared" si="16"/>
        <v>0</v>
      </c>
      <c r="S21" s="40">
        <f t="shared" si="17"/>
        <v>0</v>
      </c>
      <c r="T21" s="40">
        <f t="shared" si="18"/>
        <v>0</v>
      </c>
      <c r="U21" s="40">
        <f t="shared" si="19"/>
        <v>0</v>
      </c>
      <c r="V21" s="38">
        <f t="shared" si="5"/>
        <v>0</v>
      </c>
      <c r="W21" s="38">
        <f t="shared" si="5"/>
        <v>0</v>
      </c>
      <c r="X21" s="38">
        <f t="shared" si="5"/>
        <v>0</v>
      </c>
      <c r="Y21" s="38">
        <f t="shared" si="5"/>
        <v>0</v>
      </c>
      <c r="Z21" s="38">
        <f t="shared" si="5"/>
        <v>0</v>
      </c>
      <c r="AA21" s="38">
        <f t="shared" si="5"/>
        <v>0</v>
      </c>
      <c r="AB21" s="38">
        <f t="shared" si="5"/>
        <v>0</v>
      </c>
      <c r="AC21" s="38">
        <f t="shared" si="5"/>
        <v>0</v>
      </c>
      <c r="AD21" s="38">
        <f t="shared" si="5"/>
        <v>0</v>
      </c>
      <c r="AE21" s="38">
        <f t="shared" si="5"/>
        <v>0</v>
      </c>
      <c r="AF21" s="38">
        <f t="shared" si="6"/>
        <v>0</v>
      </c>
      <c r="AG21" s="38">
        <f t="shared" si="6"/>
        <v>0</v>
      </c>
      <c r="AH21" s="38">
        <f t="shared" si="6"/>
        <v>0</v>
      </c>
      <c r="AI21" s="38">
        <f t="shared" si="6"/>
        <v>0</v>
      </c>
      <c r="AJ21" s="38">
        <f t="shared" si="6"/>
        <v>0</v>
      </c>
      <c r="AK21" s="38">
        <f t="shared" si="6"/>
        <v>0</v>
      </c>
      <c r="AL21" s="38">
        <f t="shared" si="6"/>
        <v>0</v>
      </c>
      <c r="AM21" s="38">
        <f t="shared" si="6"/>
        <v>0</v>
      </c>
      <c r="AN21" s="38">
        <f t="shared" si="6"/>
        <v>0</v>
      </c>
      <c r="AO21" s="38">
        <f t="shared" si="6"/>
        <v>0</v>
      </c>
      <c r="AP21" s="38">
        <f t="shared" si="7"/>
        <v>0</v>
      </c>
      <c r="AQ21" s="38">
        <f t="shared" si="7"/>
        <v>0</v>
      </c>
      <c r="AR21" s="38">
        <f t="shared" si="7"/>
        <v>0</v>
      </c>
      <c r="AS21" s="38">
        <f t="shared" si="7"/>
        <v>0</v>
      </c>
      <c r="AT21" s="38">
        <f t="shared" si="7"/>
        <v>0</v>
      </c>
      <c r="AU21" s="38">
        <f t="shared" si="7"/>
        <v>0</v>
      </c>
      <c r="AV21" s="38">
        <f t="shared" si="7"/>
        <v>0</v>
      </c>
      <c r="AW21" s="38">
        <f t="shared" si="7"/>
        <v>0</v>
      </c>
      <c r="AX21" s="38">
        <f t="shared" si="7"/>
        <v>0</v>
      </c>
      <c r="AY21" s="38">
        <f t="shared" si="7"/>
        <v>0</v>
      </c>
      <c r="AZ21" s="38">
        <f t="shared" si="8"/>
        <v>0</v>
      </c>
      <c r="BA21" s="38">
        <f t="shared" si="8"/>
        <v>0</v>
      </c>
      <c r="BB21" s="38">
        <f t="shared" si="8"/>
        <v>0</v>
      </c>
      <c r="BC21" s="38">
        <f t="shared" si="8"/>
        <v>0</v>
      </c>
      <c r="BD21" s="38">
        <f t="shared" si="8"/>
        <v>0</v>
      </c>
      <c r="BE21" s="38">
        <f t="shared" si="8"/>
        <v>0</v>
      </c>
      <c r="BF21" s="38">
        <f t="shared" si="8"/>
        <v>0</v>
      </c>
      <c r="BG21" s="38">
        <f t="shared" si="8"/>
        <v>0</v>
      </c>
      <c r="BH21" s="38">
        <f t="shared" si="8"/>
        <v>0</v>
      </c>
      <c r="BI21" s="38">
        <f t="shared" si="8"/>
        <v>0</v>
      </c>
      <c r="BJ21" s="38">
        <f t="shared" si="9"/>
        <v>0</v>
      </c>
      <c r="BK21" s="38">
        <f t="shared" si="9"/>
        <v>0</v>
      </c>
      <c r="BL21" s="38">
        <f t="shared" si="9"/>
        <v>0</v>
      </c>
      <c r="BM21" s="38">
        <f t="shared" si="9"/>
        <v>0</v>
      </c>
      <c r="BN21" s="38">
        <f t="shared" si="9"/>
        <v>0</v>
      </c>
      <c r="BO21" s="38">
        <f t="shared" si="9"/>
        <v>0</v>
      </c>
      <c r="BP21" s="38">
        <f t="shared" si="9"/>
        <v>0</v>
      </c>
      <c r="BQ21" s="38">
        <f t="shared" si="9"/>
        <v>0</v>
      </c>
      <c r="BR21" s="38">
        <f t="shared" si="9"/>
        <v>0</v>
      </c>
      <c r="BS21" s="38">
        <f t="shared" si="9"/>
        <v>0</v>
      </c>
      <c r="BT21" s="38">
        <f t="shared" si="9"/>
        <v>0</v>
      </c>
    </row>
    <row r="22" spans="2:72" x14ac:dyDescent="0.2">
      <c r="B22" s="37">
        <v>8</v>
      </c>
      <c r="C22" s="38" t="str">
        <f>calc_identifiers!D35</f>
        <v>CF_GenCost_S1</v>
      </c>
      <c r="D22" s="39" t="str">
        <f t="shared" si="10"/>
        <v>CF_GenCost</v>
      </c>
      <c r="E22" s="38" t="str">
        <f t="shared" si="11"/>
        <v>GenCost</v>
      </c>
      <c r="F22" s="39" t="str">
        <f t="shared" si="12"/>
        <v>S1</v>
      </c>
      <c r="G22" s="38" t="str">
        <f t="shared" si="13"/>
        <v>CF</v>
      </c>
      <c r="H22" s="40">
        <f t="shared" si="0"/>
        <v>0</v>
      </c>
      <c r="I22" s="40">
        <f t="shared" si="0"/>
        <v>0</v>
      </c>
      <c r="J22" s="40">
        <f t="shared" si="0"/>
        <v>0</v>
      </c>
      <c r="K22" s="41" t="e">
        <f t="shared" si="1"/>
        <v>#N/A</v>
      </c>
      <c r="L22" s="41" t="e">
        <f t="shared" si="1"/>
        <v>#N/A</v>
      </c>
      <c r="M22" s="41" t="e">
        <f t="shared" si="1"/>
        <v>#N/A</v>
      </c>
      <c r="N22" s="38">
        <f t="shared" si="2"/>
        <v>0</v>
      </c>
      <c r="O22" s="39">
        <f t="shared" si="3"/>
        <v>0</v>
      </c>
      <c r="P22" s="41">
        <f t="shared" si="14"/>
        <v>0</v>
      </c>
      <c r="Q22" s="41">
        <f t="shared" si="15"/>
        <v>0</v>
      </c>
      <c r="R22" s="41">
        <f t="shared" si="16"/>
        <v>0</v>
      </c>
      <c r="S22" s="40">
        <f t="shared" si="17"/>
        <v>0</v>
      </c>
      <c r="T22" s="40">
        <f t="shared" si="18"/>
        <v>0</v>
      </c>
      <c r="U22" s="40">
        <f t="shared" si="19"/>
        <v>0</v>
      </c>
      <c r="V22" s="38">
        <f t="shared" si="5"/>
        <v>0</v>
      </c>
      <c r="W22" s="38">
        <f t="shared" si="5"/>
        <v>0</v>
      </c>
      <c r="X22" s="38">
        <f t="shared" si="5"/>
        <v>0</v>
      </c>
      <c r="Y22" s="38">
        <f t="shared" si="5"/>
        <v>0</v>
      </c>
      <c r="Z22" s="38">
        <f t="shared" si="5"/>
        <v>0</v>
      </c>
      <c r="AA22" s="38">
        <f t="shared" si="5"/>
        <v>0</v>
      </c>
      <c r="AB22" s="38">
        <f t="shared" si="5"/>
        <v>0</v>
      </c>
      <c r="AC22" s="38">
        <f t="shared" si="5"/>
        <v>0</v>
      </c>
      <c r="AD22" s="38">
        <f t="shared" si="5"/>
        <v>0</v>
      </c>
      <c r="AE22" s="38">
        <f t="shared" si="5"/>
        <v>0</v>
      </c>
      <c r="AF22" s="38">
        <f t="shared" si="6"/>
        <v>0</v>
      </c>
      <c r="AG22" s="38">
        <f t="shared" si="6"/>
        <v>0</v>
      </c>
      <c r="AH22" s="38">
        <f t="shared" si="6"/>
        <v>0</v>
      </c>
      <c r="AI22" s="38">
        <f t="shared" si="6"/>
        <v>0</v>
      </c>
      <c r="AJ22" s="38">
        <f t="shared" si="6"/>
        <v>0</v>
      </c>
      <c r="AK22" s="38">
        <f t="shared" si="6"/>
        <v>0</v>
      </c>
      <c r="AL22" s="38">
        <f t="shared" si="6"/>
        <v>0</v>
      </c>
      <c r="AM22" s="38">
        <f t="shared" si="6"/>
        <v>0</v>
      </c>
      <c r="AN22" s="38">
        <f t="shared" si="6"/>
        <v>0</v>
      </c>
      <c r="AO22" s="38">
        <f t="shared" si="6"/>
        <v>0</v>
      </c>
      <c r="AP22" s="38">
        <f t="shared" si="7"/>
        <v>0</v>
      </c>
      <c r="AQ22" s="38">
        <f t="shared" si="7"/>
        <v>0</v>
      </c>
      <c r="AR22" s="38">
        <f t="shared" si="7"/>
        <v>0</v>
      </c>
      <c r="AS22" s="38">
        <f t="shared" si="7"/>
        <v>0</v>
      </c>
      <c r="AT22" s="38">
        <f t="shared" si="7"/>
        <v>0</v>
      </c>
      <c r="AU22" s="38">
        <f t="shared" si="7"/>
        <v>0</v>
      </c>
      <c r="AV22" s="38">
        <f t="shared" si="7"/>
        <v>0</v>
      </c>
      <c r="AW22" s="38">
        <f t="shared" si="7"/>
        <v>0</v>
      </c>
      <c r="AX22" s="38">
        <f t="shared" si="7"/>
        <v>0</v>
      </c>
      <c r="AY22" s="38">
        <f t="shared" si="7"/>
        <v>0</v>
      </c>
      <c r="AZ22" s="38">
        <f t="shared" si="8"/>
        <v>0</v>
      </c>
      <c r="BA22" s="38">
        <f t="shared" si="8"/>
        <v>0</v>
      </c>
      <c r="BB22" s="38">
        <f t="shared" si="8"/>
        <v>0</v>
      </c>
      <c r="BC22" s="38">
        <f t="shared" si="8"/>
        <v>0</v>
      </c>
      <c r="BD22" s="38">
        <f t="shared" si="8"/>
        <v>0</v>
      </c>
      <c r="BE22" s="38">
        <f t="shared" si="8"/>
        <v>0</v>
      </c>
      <c r="BF22" s="38">
        <f t="shared" si="8"/>
        <v>0</v>
      </c>
      <c r="BG22" s="38">
        <f t="shared" si="8"/>
        <v>0</v>
      </c>
      <c r="BH22" s="38">
        <f t="shared" si="8"/>
        <v>0</v>
      </c>
      <c r="BI22" s="38">
        <f t="shared" si="8"/>
        <v>0</v>
      </c>
      <c r="BJ22" s="38">
        <f t="shared" si="9"/>
        <v>0</v>
      </c>
      <c r="BK22" s="38">
        <f t="shared" si="9"/>
        <v>0</v>
      </c>
      <c r="BL22" s="38">
        <f t="shared" si="9"/>
        <v>0</v>
      </c>
      <c r="BM22" s="38">
        <f t="shared" si="9"/>
        <v>0</v>
      </c>
      <c r="BN22" s="38">
        <f t="shared" si="9"/>
        <v>0</v>
      </c>
      <c r="BO22" s="38">
        <f t="shared" si="9"/>
        <v>0</v>
      </c>
      <c r="BP22" s="38">
        <f t="shared" si="9"/>
        <v>0</v>
      </c>
      <c r="BQ22" s="38">
        <f t="shared" si="9"/>
        <v>0</v>
      </c>
      <c r="BR22" s="38">
        <f t="shared" si="9"/>
        <v>0</v>
      </c>
      <c r="BS22" s="38">
        <f t="shared" si="9"/>
        <v>0</v>
      </c>
      <c r="BT22" s="38">
        <f t="shared" si="9"/>
        <v>0</v>
      </c>
    </row>
    <row r="23" spans="2:72" x14ac:dyDescent="0.2">
      <c r="B23" s="37">
        <v>9</v>
      </c>
      <c r="C23" s="38" t="str">
        <f>calc_identifiers!D36</f>
        <v>CF_SysInt_S1</v>
      </c>
      <c r="D23" s="39" t="str">
        <f t="shared" si="10"/>
        <v>CF_SysInt</v>
      </c>
      <c r="E23" s="38" t="str">
        <f t="shared" si="11"/>
        <v>SysInt</v>
      </c>
      <c r="F23" s="39" t="str">
        <f t="shared" si="12"/>
        <v>S1</v>
      </c>
      <c r="G23" s="38" t="str">
        <f t="shared" si="13"/>
        <v>CF</v>
      </c>
      <c r="H23" s="40">
        <f t="shared" si="0"/>
        <v>0</v>
      </c>
      <c r="I23" s="40">
        <f t="shared" si="0"/>
        <v>0</v>
      </c>
      <c r="J23" s="40">
        <f t="shared" si="0"/>
        <v>0</v>
      </c>
      <c r="K23" s="41" t="e">
        <f t="shared" si="1"/>
        <v>#N/A</v>
      </c>
      <c r="L23" s="41" t="e">
        <f t="shared" si="1"/>
        <v>#N/A</v>
      </c>
      <c r="M23" s="41" t="e">
        <f t="shared" si="1"/>
        <v>#N/A</v>
      </c>
      <c r="N23" s="38">
        <f t="shared" si="2"/>
        <v>0</v>
      </c>
      <c r="O23" s="39">
        <f t="shared" si="3"/>
        <v>0</v>
      </c>
      <c r="P23" s="41">
        <f t="shared" si="14"/>
        <v>0</v>
      </c>
      <c r="Q23" s="41">
        <f t="shared" si="15"/>
        <v>0</v>
      </c>
      <c r="R23" s="41">
        <f t="shared" si="16"/>
        <v>0</v>
      </c>
      <c r="S23" s="40">
        <f t="shared" si="17"/>
        <v>0</v>
      </c>
      <c r="T23" s="40">
        <f t="shared" si="18"/>
        <v>0</v>
      </c>
      <c r="U23" s="40">
        <f t="shared" si="19"/>
        <v>0</v>
      </c>
      <c r="V23" s="38">
        <f t="shared" si="5"/>
        <v>0</v>
      </c>
      <c r="W23" s="38">
        <f t="shared" si="5"/>
        <v>0</v>
      </c>
      <c r="X23" s="38">
        <f t="shared" si="5"/>
        <v>0</v>
      </c>
      <c r="Y23" s="38">
        <f t="shared" si="5"/>
        <v>0</v>
      </c>
      <c r="Z23" s="38">
        <f t="shared" si="5"/>
        <v>0</v>
      </c>
      <c r="AA23" s="38">
        <f t="shared" si="5"/>
        <v>0</v>
      </c>
      <c r="AB23" s="38">
        <f t="shared" si="5"/>
        <v>0</v>
      </c>
      <c r="AC23" s="38">
        <f t="shared" si="5"/>
        <v>0</v>
      </c>
      <c r="AD23" s="38">
        <f t="shared" si="5"/>
        <v>0</v>
      </c>
      <c r="AE23" s="38">
        <f t="shared" si="5"/>
        <v>0</v>
      </c>
      <c r="AF23" s="38">
        <f t="shared" si="6"/>
        <v>0</v>
      </c>
      <c r="AG23" s="38">
        <f t="shared" si="6"/>
        <v>0</v>
      </c>
      <c r="AH23" s="38">
        <f t="shared" si="6"/>
        <v>0</v>
      </c>
      <c r="AI23" s="38">
        <f t="shared" si="6"/>
        <v>0</v>
      </c>
      <c r="AJ23" s="38">
        <f t="shared" si="6"/>
        <v>0</v>
      </c>
      <c r="AK23" s="38">
        <f t="shared" si="6"/>
        <v>0</v>
      </c>
      <c r="AL23" s="38">
        <f t="shared" si="6"/>
        <v>0</v>
      </c>
      <c r="AM23" s="38">
        <f t="shared" si="6"/>
        <v>0</v>
      </c>
      <c r="AN23" s="38">
        <f t="shared" si="6"/>
        <v>0</v>
      </c>
      <c r="AO23" s="38">
        <f t="shared" si="6"/>
        <v>0</v>
      </c>
      <c r="AP23" s="38">
        <f t="shared" si="7"/>
        <v>0</v>
      </c>
      <c r="AQ23" s="38">
        <f t="shared" si="7"/>
        <v>0</v>
      </c>
      <c r="AR23" s="38">
        <f t="shared" si="7"/>
        <v>0</v>
      </c>
      <c r="AS23" s="38">
        <f t="shared" si="7"/>
        <v>0</v>
      </c>
      <c r="AT23" s="38">
        <f t="shared" si="7"/>
        <v>0</v>
      </c>
      <c r="AU23" s="38">
        <f t="shared" si="7"/>
        <v>0</v>
      </c>
      <c r="AV23" s="38">
        <f t="shared" si="7"/>
        <v>0</v>
      </c>
      <c r="AW23" s="38">
        <f t="shared" si="7"/>
        <v>0</v>
      </c>
      <c r="AX23" s="38">
        <f t="shared" si="7"/>
        <v>0</v>
      </c>
      <c r="AY23" s="38">
        <f t="shared" si="7"/>
        <v>0</v>
      </c>
      <c r="AZ23" s="38">
        <f t="shared" si="8"/>
        <v>0</v>
      </c>
      <c r="BA23" s="38">
        <f t="shared" si="8"/>
        <v>0</v>
      </c>
      <c r="BB23" s="38">
        <f t="shared" si="8"/>
        <v>0</v>
      </c>
      <c r="BC23" s="38">
        <f t="shared" si="8"/>
        <v>0</v>
      </c>
      <c r="BD23" s="38">
        <f t="shared" si="8"/>
        <v>0</v>
      </c>
      <c r="BE23" s="38">
        <f t="shared" si="8"/>
        <v>0</v>
      </c>
      <c r="BF23" s="38">
        <f t="shared" si="8"/>
        <v>0</v>
      </c>
      <c r="BG23" s="38">
        <f t="shared" si="8"/>
        <v>0</v>
      </c>
      <c r="BH23" s="38">
        <f t="shared" si="8"/>
        <v>0</v>
      </c>
      <c r="BI23" s="38">
        <f t="shared" si="8"/>
        <v>0</v>
      </c>
      <c r="BJ23" s="38">
        <f t="shared" si="9"/>
        <v>0</v>
      </c>
      <c r="BK23" s="38">
        <f t="shared" si="9"/>
        <v>0</v>
      </c>
      <c r="BL23" s="38">
        <f t="shared" si="9"/>
        <v>0</v>
      </c>
      <c r="BM23" s="38">
        <f t="shared" si="9"/>
        <v>0</v>
      </c>
      <c r="BN23" s="38">
        <f t="shared" si="9"/>
        <v>0</v>
      </c>
      <c r="BO23" s="38">
        <f t="shared" si="9"/>
        <v>0</v>
      </c>
      <c r="BP23" s="38">
        <f t="shared" si="9"/>
        <v>0</v>
      </c>
      <c r="BQ23" s="38">
        <f t="shared" si="9"/>
        <v>0</v>
      </c>
      <c r="BR23" s="38">
        <f t="shared" si="9"/>
        <v>0</v>
      </c>
      <c r="BS23" s="38">
        <f t="shared" si="9"/>
        <v>0</v>
      </c>
      <c r="BT23" s="38">
        <f t="shared" si="9"/>
        <v>0</v>
      </c>
    </row>
    <row r="24" spans="2:72" x14ac:dyDescent="0.2">
      <c r="B24" s="37">
        <v>10</v>
      </c>
      <c r="C24" s="38" t="str">
        <f>calc_identifiers!D37</f>
        <v>CF_Support_S1</v>
      </c>
      <c r="D24" s="39" t="str">
        <f t="shared" si="10"/>
        <v>CF_Support</v>
      </c>
      <c r="E24" s="38" t="str">
        <f t="shared" si="11"/>
        <v>Support</v>
      </c>
      <c r="F24" s="39" t="str">
        <f t="shared" si="12"/>
        <v>S1</v>
      </c>
      <c r="G24" s="38" t="str">
        <f t="shared" si="13"/>
        <v>CF</v>
      </c>
      <c r="H24" s="40">
        <f t="shared" si="0"/>
        <v>0</v>
      </c>
      <c r="I24" s="40">
        <f t="shared" si="0"/>
        <v>0</v>
      </c>
      <c r="J24" s="40">
        <f t="shared" si="0"/>
        <v>0</v>
      </c>
      <c r="K24" s="41" t="e">
        <f t="shared" si="1"/>
        <v>#N/A</v>
      </c>
      <c r="L24" s="41" t="e">
        <f t="shared" si="1"/>
        <v>#N/A</v>
      </c>
      <c r="M24" s="41" t="e">
        <f t="shared" si="1"/>
        <v>#N/A</v>
      </c>
      <c r="N24" s="38">
        <f t="shared" si="2"/>
        <v>0</v>
      </c>
      <c r="O24" s="39">
        <f t="shared" si="3"/>
        <v>0</v>
      </c>
      <c r="P24" s="41">
        <f t="shared" si="14"/>
        <v>0</v>
      </c>
      <c r="Q24" s="41">
        <f t="shared" si="15"/>
        <v>0</v>
      </c>
      <c r="R24" s="41">
        <f t="shared" si="16"/>
        <v>0</v>
      </c>
      <c r="S24" s="40">
        <f t="shared" si="17"/>
        <v>0</v>
      </c>
      <c r="T24" s="40">
        <f t="shared" si="18"/>
        <v>0</v>
      </c>
      <c r="U24" s="40">
        <f t="shared" si="19"/>
        <v>0</v>
      </c>
      <c r="V24" s="38">
        <f t="shared" si="5"/>
        <v>0</v>
      </c>
      <c r="W24" s="38">
        <f t="shared" si="5"/>
        <v>0</v>
      </c>
      <c r="X24" s="38">
        <f t="shared" si="5"/>
        <v>0</v>
      </c>
      <c r="Y24" s="38">
        <f t="shared" si="5"/>
        <v>0</v>
      </c>
      <c r="Z24" s="38">
        <f t="shared" si="5"/>
        <v>0</v>
      </c>
      <c r="AA24" s="38">
        <f t="shared" si="5"/>
        <v>0</v>
      </c>
      <c r="AB24" s="38">
        <f t="shared" si="5"/>
        <v>0</v>
      </c>
      <c r="AC24" s="38">
        <f t="shared" si="5"/>
        <v>0</v>
      </c>
      <c r="AD24" s="38">
        <f t="shared" si="5"/>
        <v>0</v>
      </c>
      <c r="AE24" s="38">
        <f t="shared" si="5"/>
        <v>0</v>
      </c>
      <c r="AF24" s="38">
        <f t="shared" si="6"/>
        <v>0</v>
      </c>
      <c r="AG24" s="38">
        <f t="shared" si="6"/>
        <v>0</v>
      </c>
      <c r="AH24" s="38">
        <f t="shared" si="6"/>
        <v>0</v>
      </c>
      <c r="AI24" s="38">
        <f t="shared" si="6"/>
        <v>0</v>
      </c>
      <c r="AJ24" s="38">
        <f t="shared" si="6"/>
        <v>0</v>
      </c>
      <c r="AK24" s="38">
        <f t="shared" si="6"/>
        <v>0</v>
      </c>
      <c r="AL24" s="38">
        <f t="shared" si="6"/>
        <v>0</v>
      </c>
      <c r="AM24" s="38">
        <f t="shared" si="6"/>
        <v>0</v>
      </c>
      <c r="AN24" s="38">
        <f t="shared" si="6"/>
        <v>0</v>
      </c>
      <c r="AO24" s="38">
        <f t="shared" si="6"/>
        <v>0</v>
      </c>
      <c r="AP24" s="38">
        <f t="shared" si="7"/>
        <v>0</v>
      </c>
      <c r="AQ24" s="38">
        <f t="shared" si="7"/>
        <v>0</v>
      </c>
      <c r="AR24" s="38">
        <f t="shared" si="7"/>
        <v>0</v>
      </c>
      <c r="AS24" s="38">
        <f t="shared" si="7"/>
        <v>0</v>
      </c>
      <c r="AT24" s="38">
        <f t="shared" si="7"/>
        <v>0</v>
      </c>
      <c r="AU24" s="38">
        <f t="shared" si="7"/>
        <v>0</v>
      </c>
      <c r="AV24" s="38">
        <f t="shared" si="7"/>
        <v>0</v>
      </c>
      <c r="AW24" s="38">
        <f t="shared" si="7"/>
        <v>0</v>
      </c>
      <c r="AX24" s="38">
        <f t="shared" si="7"/>
        <v>0</v>
      </c>
      <c r="AY24" s="38">
        <f t="shared" si="7"/>
        <v>0</v>
      </c>
      <c r="AZ24" s="38">
        <f t="shared" si="8"/>
        <v>0</v>
      </c>
      <c r="BA24" s="38">
        <f t="shared" si="8"/>
        <v>0</v>
      </c>
      <c r="BB24" s="38">
        <f t="shared" si="8"/>
        <v>0</v>
      </c>
      <c r="BC24" s="38">
        <f t="shared" si="8"/>
        <v>0</v>
      </c>
      <c r="BD24" s="38">
        <f t="shared" si="8"/>
        <v>0</v>
      </c>
      <c r="BE24" s="38">
        <f t="shared" si="8"/>
        <v>0</v>
      </c>
      <c r="BF24" s="38">
        <f t="shared" si="8"/>
        <v>0</v>
      </c>
      <c r="BG24" s="38">
        <f t="shared" si="8"/>
        <v>0</v>
      </c>
      <c r="BH24" s="38">
        <f t="shared" si="8"/>
        <v>0</v>
      </c>
      <c r="BI24" s="38">
        <f t="shared" si="8"/>
        <v>0</v>
      </c>
      <c r="BJ24" s="38">
        <f t="shared" si="9"/>
        <v>0</v>
      </c>
      <c r="BK24" s="38">
        <f t="shared" si="9"/>
        <v>0</v>
      </c>
      <c r="BL24" s="38">
        <f t="shared" si="9"/>
        <v>0</v>
      </c>
      <c r="BM24" s="38">
        <f t="shared" si="9"/>
        <v>0</v>
      </c>
      <c r="BN24" s="38">
        <f t="shared" si="9"/>
        <v>0</v>
      </c>
      <c r="BO24" s="38">
        <f t="shared" si="9"/>
        <v>0</v>
      </c>
      <c r="BP24" s="38">
        <f t="shared" si="9"/>
        <v>0</v>
      </c>
      <c r="BQ24" s="38">
        <f t="shared" si="9"/>
        <v>0</v>
      </c>
      <c r="BR24" s="38">
        <f t="shared" si="9"/>
        <v>0</v>
      </c>
      <c r="BS24" s="38">
        <f t="shared" si="9"/>
        <v>0</v>
      </c>
      <c r="BT24" s="38">
        <f t="shared" si="9"/>
        <v>0</v>
      </c>
    </row>
    <row r="25" spans="2:72" x14ac:dyDescent="0.2">
      <c r="B25" s="37">
        <v>11</v>
      </c>
      <c r="C25" s="38" t="str">
        <f>calc_identifiers!D38</f>
        <v>CF_GHG_S1</v>
      </c>
      <c r="D25" s="39" t="str">
        <f t="shared" si="10"/>
        <v>CF_GHG</v>
      </c>
      <c r="E25" s="38" t="str">
        <f t="shared" si="11"/>
        <v>GHG</v>
      </c>
      <c r="F25" s="39" t="str">
        <f t="shared" si="12"/>
        <v>S1</v>
      </c>
      <c r="G25" s="38" t="str">
        <f t="shared" si="13"/>
        <v>CF</v>
      </c>
      <c r="H25" s="40">
        <f t="shared" si="0"/>
        <v>0</v>
      </c>
      <c r="I25" s="40">
        <f t="shared" si="0"/>
        <v>0</v>
      </c>
      <c r="J25" s="40">
        <f t="shared" si="0"/>
        <v>0</v>
      </c>
      <c r="K25" s="41" t="e">
        <f t="shared" si="1"/>
        <v>#N/A</v>
      </c>
      <c r="L25" s="41" t="e">
        <f t="shared" si="1"/>
        <v>#N/A</v>
      </c>
      <c r="M25" s="41" t="e">
        <f t="shared" si="1"/>
        <v>#N/A</v>
      </c>
      <c r="N25" s="38">
        <f t="shared" si="2"/>
        <v>0</v>
      </c>
      <c r="O25" s="39">
        <f t="shared" si="3"/>
        <v>0</v>
      </c>
      <c r="P25" s="41">
        <f t="shared" si="14"/>
        <v>0</v>
      </c>
      <c r="Q25" s="41">
        <f t="shared" si="15"/>
        <v>0</v>
      </c>
      <c r="R25" s="41">
        <f t="shared" si="16"/>
        <v>0</v>
      </c>
      <c r="S25" s="40">
        <f t="shared" si="17"/>
        <v>0</v>
      </c>
      <c r="T25" s="40">
        <f t="shared" si="18"/>
        <v>0</v>
      </c>
      <c r="U25" s="40">
        <f t="shared" si="19"/>
        <v>0</v>
      </c>
      <c r="V25" s="38">
        <f t="shared" ref="V25:AE34" si="20">IF(V$14&lt;$N25,0, IF(V$14&gt;=$O25,0, IF(V$14&lt;Inp_BaseYear1,$S25, IF(V$14&lt;Inp_BaseYear2,$S25+($T25-$S25)/(Inp_BaseYear2-Inp_BaseYear1)*(V$14-Inp_BaseYear1), IF(V$14&lt;Inp_BaseYear3,$T25+($U25-$T25)/(Inp_BaseYear3-Inp_BaseYear2)*(V$14-Inp_BaseYear2), IF(TRUE,$U25))))))</f>
        <v>0</v>
      </c>
      <c r="W25" s="38">
        <f t="shared" si="20"/>
        <v>0</v>
      </c>
      <c r="X25" s="38">
        <f t="shared" si="20"/>
        <v>0</v>
      </c>
      <c r="Y25" s="38">
        <f t="shared" si="20"/>
        <v>0</v>
      </c>
      <c r="Z25" s="38">
        <f t="shared" si="20"/>
        <v>0</v>
      </c>
      <c r="AA25" s="38">
        <f t="shared" si="20"/>
        <v>0</v>
      </c>
      <c r="AB25" s="38">
        <f t="shared" si="20"/>
        <v>0</v>
      </c>
      <c r="AC25" s="38">
        <f t="shared" si="20"/>
        <v>0</v>
      </c>
      <c r="AD25" s="38">
        <f t="shared" si="20"/>
        <v>0</v>
      </c>
      <c r="AE25" s="38">
        <f t="shared" si="20"/>
        <v>0</v>
      </c>
      <c r="AF25" s="38">
        <f t="shared" ref="AF25:AO34" si="21">IF(AF$14&lt;$N25,0, IF(AF$14&gt;=$O25,0, IF(AF$14&lt;Inp_BaseYear1,$S25, IF(AF$14&lt;Inp_BaseYear2,$S25+($T25-$S25)/(Inp_BaseYear2-Inp_BaseYear1)*(AF$14-Inp_BaseYear1), IF(AF$14&lt;Inp_BaseYear3,$T25+($U25-$T25)/(Inp_BaseYear3-Inp_BaseYear2)*(AF$14-Inp_BaseYear2), IF(TRUE,$U25))))))</f>
        <v>0</v>
      </c>
      <c r="AG25" s="38">
        <f t="shared" si="21"/>
        <v>0</v>
      </c>
      <c r="AH25" s="38">
        <f t="shared" si="21"/>
        <v>0</v>
      </c>
      <c r="AI25" s="38">
        <f t="shared" si="21"/>
        <v>0</v>
      </c>
      <c r="AJ25" s="38">
        <f t="shared" si="21"/>
        <v>0</v>
      </c>
      <c r="AK25" s="38">
        <f t="shared" si="21"/>
        <v>0</v>
      </c>
      <c r="AL25" s="38">
        <f t="shared" si="21"/>
        <v>0</v>
      </c>
      <c r="AM25" s="38">
        <f t="shared" si="21"/>
        <v>0</v>
      </c>
      <c r="AN25" s="38">
        <f t="shared" si="21"/>
        <v>0</v>
      </c>
      <c r="AO25" s="38">
        <f t="shared" si="21"/>
        <v>0</v>
      </c>
      <c r="AP25" s="38">
        <f t="shared" ref="AP25:AY34" si="22">IF(AP$14&lt;$N25,0, IF(AP$14&gt;=$O25,0, IF(AP$14&lt;Inp_BaseYear1,$S25, IF(AP$14&lt;Inp_BaseYear2,$S25+($T25-$S25)/(Inp_BaseYear2-Inp_BaseYear1)*(AP$14-Inp_BaseYear1), IF(AP$14&lt;Inp_BaseYear3,$T25+($U25-$T25)/(Inp_BaseYear3-Inp_BaseYear2)*(AP$14-Inp_BaseYear2), IF(TRUE,$U25))))))</f>
        <v>0</v>
      </c>
      <c r="AQ25" s="38">
        <f t="shared" si="22"/>
        <v>0</v>
      </c>
      <c r="AR25" s="38">
        <f t="shared" si="22"/>
        <v>0</v>
      </c>
      <c r="AS25" s="38">
        <f t="shared" si="22"/>
        <v>0</v>
      </c>
      <c r="AT25" s="38">
        <f t="shared" si="22"/>
        <v>0</v>
      </c>
      <c r="AU25" s="38">
        <f t="shared" si="22"/>
        <v>0</v>
      </c>
      <c r="AV25" s="38">
        <f t="shared" si="22"/>
        <v>0</v>
      </c>
      <c r="AW25" s="38">
        <f t="shared" si="22"/>
        <v>0</v>
      </c>
      <c r="AX25" s="38">
        <f t="shared" si="22"/>
        <v>0</v>
      </c>
      <c r="AY25" s="38">
        <f t="shared" si="22"/>
        <v>0</v>
      </c>
      <c r="AZ25" s="38">
        <f t="shared" ref="AZ25:BI34" si="23">IF(AZ$14&lt;$N25,0, IF(AZ$14&gt;=$O25,0, IF(AZ$14&lt;Inp_BaseYear1,$S25, IF(AZ$14&lt;Inp_BaseYear2,$S25+($T25-$S25)/(Inp_BaseYear2-Inp_BaseYear1)*(AZ$14-Inp_BaseYear1), IF(AZ$14&lt;Inp_BaseYear3,$T25+($U25-$T25)/(Inp_BaseYear3-Inp_BaseYear2)*(AZ$14-Inp_BaseYear2), IF(TRUE,$U25))))))</f>
        <v>0</v>
      </c>
      <c r="BA25" s="38">
        <f t="shared" si="23"/>
        <v>0</v>
      </c>
      <c r="BB25" s="38">
        <f t="shared" si="23"/>
        <v>0</v>
      </c>
      <c r="BC25" s="38">
        <f t="shared" si="23"/>
        <v>0</v>
      </c>
      <c r="BD25" s="38">
        <f t="shared" si="23"/>
        <v>0</v>
      </c>
      <c r="BE25" s="38">
        <f t="shared" si="23"/>
        <v>0</v>
      </c>
      <c r="BF25" s="38">
        <f t="shared" si="23"/>
        <v>0</v>
      </c>
      <c r="BG25" s="38">
        <f t="shared" si="23"/>
        <v>0</v>
      </c>
      <c r="BH25" s="38">
        <f t="shared" si="23"/>
        <v>0</v>
      </c>
      <c r="BI25" s="38">
        <f t="shared" si="23"/>
        <v>0</v>
      </c>
      <c r="BJ25" s="38">
        <f t="shared" ref="BJ25:BT34" si="24">IF(BJ$14&lt;$N25,0, IF(BJ$14&gt;=$O25,0, IF(BJ$14&lt;Inp_BaseYear1,$S25, IF(BJ$14&lt;Inp_BaseYear2,$S25+($T25-$S25)/(Inp_BaseYear2-Inp_BaseYear1)*(BJ$14-Inp_BaseYear1), IF(BJ$14&lt;Inp_BaseYear3,$T25+($U25-$T25)/(Inp_BaseYear3-Inp_BaseYear2)*(BJ$14-Inp_BaseYear2), IF(TRUE,$U25))))))</f>
        <v>0</v>
      </c>
      <c r="BK25" s="38">
        <f t="shared" si="24"/>
        <v>0</v>
      </c>
      <c r="BL25" s="38">
        <f t="shared" si="24"/>
        <v>0</v>
      </c>
      <c r="BM25" s="38">
        <f t="shared" si="24"/>
        <v>0</v>
      </c>
      <c r="BN25" s="38">
        <f t="shared" si="24"/>
        <v>0</v>
      </c>
      <c r="BO25" s="38">
        <f t="shared" si="24"/>
        <v>0</v>
      </c>
      <c r="BP25" s="38">
        <f t="shared" si="24"/>
        <v>0</v>
      </c>
      <c r="BQ25" s="38">
        <f t="shared" si="24"/>
        <v>0</v>
      </c>
      <c r="BR25" s="38">
        <f t="shared" si="24"/>
        <v>0</v>
      </c>
      <c r="BS25" s="38">
        <f t="shared" si="24"/>
        <v>0</v>
      </c>
      <c r="BT25" s="38">
        <f t="shared" si="24"/>
        <v>0</v>
      </c>
    </row>
    <row r="26" spans="2:72" x14ac:dyDescent="0.2">
      <c r="B26" s="37">
        <v>12</v>
      </c>
      <c r="C26" s="38" t="str">
        <f>calc_identifiers!D39</f>
        <v>CF_SoS_S1</v>
      </c>
      <c r="D26" s="39" t="str">
        <f t="shared" si="10"/>
        <v>CF_SoS</v>
      </c>
      <c r="E26" s="38" t="str">
        <f t="shared" si="11"/>
        <v>SoS</v>
      </c>
      <c r="F26" s="39" t="str">
        <f t="shared" si="12"/>
        <v>S1</v>
      </c>
      <c r="G26" s="38" t="str">
        <f t="shared" si="13"/>
        <v>CF</v>
      </c>
      <c r="H26" s="40">
        <f t="shared" si="0"/>
        <v>0</v>
      </c>
      <c r="I26" s="40">
        <f t="shared" si="0"/>
        <v>0</v>
      </c>
      <c r="J26" s="40">
        <f t="shared" si="0"/>
        <v>0</v>
      </c>
      <c r="K26" s="41" t="e">
        <f t="shared" si="1"/>
        <v>#N/A</v>
      </c>
      <c r="L26" s="41" t="e">
        <f t="shared" si="1"/>
        <v>#N/A</v>
      </c>
      <c r="M26" s="41" t="e">
        <f t="shared" si="1"/>
        <v>#N/A</v>
      </c>
      <c r="N26" s="38">
        <f t="shared" si="2"/>
        <v>0</v>
      </c>
      <c r="O26" s="39">
        <f t="shared" si="3"/>
        <v>0</v>
      </c>
      <c r="P26" s="41">
        <f t="shared" si="14"/>
        <v>0</v>
      </c>
      <c r="Q26" s="41">
        <f t="shared" si="15"/>
        <v>0</v>
      </c>
      <c r="R26" s="41">
        <f t="shared" si="16"/>
        <v>0</v>
      </c>
      <c r="S26" s="40">
        <f t="shared" si="17"/>
        <v>0</v>
      </c>
      <c r="T26" s="40">
        <f t="shared" si="18"/>
        <v>0</v>
      </c>
      <c r="U26" s="40">
        <f t="shared" si="19"/>
        <v>0</v>
      </c>
      <c r="V26" s="38">
        <f t="shared" si="20"/>
        <v>0</v>
      </c>
      <c r="W26" s="38">
        <f t="shared" si="20"/>
        <v>0</v>
      </c>
      <c r="X26" s="38">
        <f t="shared" si="20"/>
        <v>0</v>
      </c>
      <c r="Y26" s="38">
        <f t="shared" si="20"/>
        <v>0</v>
      </c>
      <c r="Z26" s="38">
        <f t="shared" si="20"/>
        <v>0</v>
      </c>
      <c r="AA26" s="38">
        <f t="shared" si="20"/>
        <v>0</v>
      </c>
      <c r="AB26" s="38">
        <f t="shared" si="20"/>
        <v>0</v>
      </c>
      <c r="AC26" s="38">
        <f t="shared" si="20"/>
        <v>0</v>
      </c>
      <c r="AD26" s="38">
        <f t="shared" si="20"/>
        <v>0</v>
      </c>
      <c r="AE26" s="38">
        <f t="shared" si="20"/>
        <v>0</v>
      </c>
      <c r="AF26" s="38">
        <f t="shared" si="21"/>
        <v>0</v>
      </c>
      <c r="AG26" s="38">
        <f t="shared" si="21"/>
        <v>0</v>
      </c>
      <c r="AH26" s="38">
        <f t="shared" si="21"/>
        <v>0</v>
      </c>
      <c r="AI26" s="38">
        <f t="shared" si="21"/>
        <v>0</v>
      </c>
      <c r="AJ26" s="38">
        <f t="shared" si="21"/>
        <v>0</v>
      </c>
      <c r="AK26" s="38">
        <f t="shared" si="21"/>
        <v>0</v>
      </c>
      <c r="AL26" s="38">
        <f t="shared" si="21"/>
        <v>0</v>
      </c>
      <c r="AM26" s="38">
        <f t="shared" si="21"/>
        <v>0</v>
      </c>
      <c r="AN26" s="38">
        <f t="shared" si="21"/>
        <v>0</v>
      </c>
      <c r="AO26" s="38">
        <f t="shared" si="21"/>
        <v>0</v>
      </c>
      <c r="AP26" s="38">
        <f t="shared" si="22"/>
        <v>0</v>
      </c>
      <c r="AQ26" s="38">
        <f t="shared" si="22"/>
        <v>0</v>
      </c>
      <c r="AR26" s="38">
        <f t="shared" si="22"/>
        <v>0</v>
      </c>
      <c r="AS26" s="38">
        <f t="shared" si="22"/>
        <v>0</v>
      </c>
      <c r="AT26" s="38">
        <f t="shared" si="22"/>
        <v>0</v>
      </c>
      <c r="AU26" s="38">
        <f t="shared" si="22"/>
        <v>0</v>
      </c>
      <c r="AV26" s="38">
        <f t="shared" si="22"/>
        <v>0</v>
      </c>
      <c r="AW26" s="38">
        <f t="shared" si="22"/>
        <v>0</v>
      </c>
      <c r="AX26" s="38">
        <f t="shared" si="22"/>
        <v>0</v>
      </c>
      <c r="AY26" s="38">
        <f t="shared" si="22"/>
        <v>0</v>
      </c>
      <c r="AZ26" s="38">
        <f t="shared" si="23"/>
        <v>0</v>
      </c>
      <c r="BA26" s="38">
        <f t="shared" si="23"/>
        <v>0</v>
      </c>
      <c r="BB26" s="38">
        <f t="shared" si="23"/>
        <v>0</v>
      </c>
      <c r="BC26" s="38">
        <f t="shared" si="23"/>
        <v>0</v>
      </c>
      <c r="BD26" s="38">
        <f t="shared" si="23"/>
        <v>0</v>
      </c>
      <c r="BE26" s="38">
        <f t="shared" si="23"/>
        <v>0</v>
      </c>
      <c r="BF26" s="38">
        <f t="shared" si="23"/>
        <v>0</v>
      </c>
      <c r="BG26" s="38">
        <f t="shared" si="23"/>
        <v>0</v>
      </c>
      <c r="BH26" s="38">
        <f t="shared" si="23"/>
        <v>0</v>
      </c>
      <c r="BI26" s="38">
        <f t="shared" si="23"/>
        <v>0</v>
      </c>
      <c r="BJ26" s="38">
        <f t="shared" si="24"/>
        <v>0</v>
      </c>
      <c r="BK26" s="38">
        <f t="shared" si="24"/>
        <v>0</v>
      </c>
      <c r="BL26" s="38">
        <f t="shared" si="24"/>
        <v>0</v>
      </c>
      <c r="BM26" s="38">
        <f t="shared" si="24"/>
        <v>0</v>
      </c>
      <c r="BN26" s="38">
        <f t="shared" si="24"/>
        <v>0</v>
      </c>
      <c r="BO26" s="38">
        <f t="shared" si="24"/>
        <v>0</v>
      </c>
      <c r="BP26" s="38">
        <f t="shared" si="24"/>
        <v>0</v>
      </c>
      <c r="BQ26" s="38">
        <f t="shared" si="24"/>
        <v>0</v>
      </c>
      <c r="BR26" s="38">
        <f t="shared" si="24"/>
        <v>0</v>
      </c>
      <c r="BS26" s="38">
        <f t="shared" si="24"/>
        <v>0</v>
      </c>
      <c r="BT26" s="38">
        <f t="shared" si="24"/>
        <v>0</v>
      </c>
    </row>
    <row r="27" spans="2:72" x14ac:dyDescent="0.2">
      <c r="B27" s="37">
        <v>13</v>
      </c>
      <c r="C27" s="38" t="str">
        <f>calc_identifiers!D40</f>
        <v>CF_Poll_S1</v>
      </c>
      <c r="D27" s="39" t="str">
        <f t="shared" si="10"/>
        <v>CF_Poll</v>
      </c>
      <c r="E27" s="38" t="str">
        <f t="shared" si="11"/>
        <v>Poll</v>
      </c>
      <c r="F27" s="39" t="str">
        <f t="shared" si="12"/>
        <v>S1</v>
      </c>
      <c r="G27" s="38" t="str">
        <f t="shared" si="13"/>
        <v>CF</v>
      </c>
      <c r="H27" s="40">
        <f t="shared" si="0"/>
        <v>0</v>
      </c>
      <c r="I27" s="40">
        <f t="shared" si="0"/>
        <v>0</v>
      </c>
      <c r="J27" s="40">
        <f t="shared" si="0"/>
        <v>0</v>
      </c>
      <c r="K27" s="41" t="e">
        <f t="shared" si="1"/>
        <v>#N/A</v>
      </c>
      <c r="L27" s="41" t="e">
        <f t="shared" si="1"/>
        <v>#N/A</v>
      </c>
      <c r="M27" s="41" t="e">
        <f t="shared" si="1"/>
        <v>#N/A</v>
      </c>
      <c r="N27" s="38">
        <f t="shared" si="2"/>
        <v>0</v>
      </c>
      <c r="O27" s="39">
        <f t="shared" si="3"/>
        <v>0</v>
      </c>
      <c r="P27" s="41">
        <f t="shared" si="14"/>
        <v>0</v>
      </c>
      <c r="Q27" s="41">
        <f t="shared" si="15"/>
        <v>0</v>
      </c>
      <c r="R27" s="41">
        <f t="shared" si="16"/>
        <v>0</v>
      </c>
      <c r="S27" s="40">
        <f t="shared" si="17"/>
        <v>0</v>
      </c>
      <c r="T27" s="40">
        <f t="shared" si="18"/>
        <v>0</v>
      </c>
      <c r="U27" s="40">
        <f t="shared" si="19"/>
        <v>0</v>
      </c>
      <c r="V27" s="38">
        <f t="shared" si="20"/>
        <v>0</v>
      </c>
      <c r="W27" s="38">
        <f t="shared" si="20"/>
        <v>0</v>
      </c>
      <c r="X27" s="38">
        <f t="shared" si="20"/>
        <v>0</v>
      </c>
      <c r="Y27" s="38">
        <f t="shared" si="20"/>
        <v>0</v>
      </c>
      <c r="Z27" s="38">
        <f t="shared" si="20"/>
        <v>0</v>
      </c>
      <c r="AA27" s="38">
        <f t="shared" si="20"/>
        <v>0</v>
      </c>
      <c r="AB27" s="38">
        <f t="shared" si="20"/>
        <v>0</v>
      </c>
      <c r="AC27" s="38">
        <f t="shared" si="20"/>
        <v>0</v>
      </c>
      <c r="AD27" s="38">
        <f t="shared" si="20"/>
        <v>0</v>
      </c>
      <c r="AE27" s="38">
        <f t="shared" si="20"/>
        <v>0</v>
      </c>
      <c r="AF27" s="38">
        <f t="shared" si="21"/>
        <v>0</v>
      </c>
      <c r="AG27" s="38">
        <f t="shared" si="21"/>
        <v>0</v>
      </c>
      <c r="AH27" s="38">
        <f t="shared" si="21"/>
        <v>0</v>
      </c>
      <c r="AI27" s="38">
        <f t="shared" si="21"/>
        <v>0</v>
      </c>
      <c r="AJ27" s="38">
        <f t="shared" si="21"/>
        <v>0</v>
      </c>
      <c r="AK27" s="38">
        <f t="shared" si="21"/>
        <v>0</v>
      </c>
      <c r="AL27" s="38">
        <f t="shared" si="21"/>
        <v>0</v>
      </c>
      <c r="AM27" s="38">
        <f t="shared" si="21"/>
        <v>0</v>
      </c>
      <c r="AN27" s="38">
        <f t="shared" si="21"/>
        <v>0</v>
      </c>
      <c r="AO27" s="38">
        <f t="shared" si="21"/>
        <v>0</v>
      </c>
      <c r="AP27" s="38">
        <f t="shared" si="22"/>
        <v>0</v>
      </c>
      <c r="AQ27" s="38">
        <f t="shared" si="22"/>
        <v>0</v>
      </c>
      <c r="AR27" s="38">
        <f t="shared" si="22"/>
        <v>0</v>
      </c>
      <c r="AS27" s="38">
        <f t="shared" si="22"/>
        <v>0</v>
      </c>
      <c r="AT27" s="38">
        <f t="shared" si="22"/>
        <v>0</v>
      </c>
      <c r="AU27" s="38">
        <f t="shared" si="22"/>
        <v>0</v>
      </c>
      <c r="AV27" s="38">
        <f t="shared" si="22"/>
        <v>0</v>
      </c>
      <c r="AW27" s="38">
        <f t="shared" si="22"/>
        <v>0</v>
      </c>
      <c r="AX27" s="38">
        <f t="shared" si="22"/>
        <v>0</v>
      </c>
      <c r="AY27" s="38">
        <f t="shared" si="22"/>
        <v>0</v>
      </c>
      <c r="AZ27" s="38">
        <f t="shared" si="23"/>
        <v>0</v>
      </c>
      <c r="BA27" s="38">
        <f t="shared" si="23"/>
        <v>0</v>
      </c>
      <c r="BB27" s="38">
        <f t="shared" si="23"/>
        <v>0</v>
      </c>
      <c r="BC27" s="38">
        <f t="shared" si="23"/>
        <v>0</v>
      </c>
      <c r="BD27" s="38">
        <f t="shared" si="23"/>
        <v>0</v>
      </c>
      <c r="BE27" s="38">
        <f t="shared" si="23"/>
        <v>0</v>
      </c>
      <c r="BF27" s="38">
        <f t="shared" si="23"/>
        <v>0</v>
      </c>
      <c r="BG27" s="38">
        <f t="shared" si="23"/>
        <v>0</v>
      </c>
      <c r="BH27" s="38">
        <f t="shared" si="23"/>
        <v>0</v>
      </c>
      <c r="BI27" s="38">
        <f t="shared" si="23"/>
        <v>0</v>
      </c>
      <c r="BJ27" s="38">
        <f t="shared" si="24"/>
        <v>0</v>
      </c>
      <c r="BK27" s="38">
        <f t="shared" si="24"/>
        <v>0</v>
      </c>
      <c r="BL27" s="38">
        <f t="shared" si="24"/>
        <v>0</v>
      </c>
      <c r="BM27" s="38">
        <f t="shared" si="24"/>
        <v>0</v>
      </c>
      <c r="BN27" s="38">
        <f t="shared" si="24"/>
        <v>0</v>
      </c>
      <c r="BO27" s="38">
        <f t="shared" si="24"/>
        <v>0</v>
      </c>
      <c r="BP27" s="38">
        <f t="shared" si="24"/>
        <v>0</v>
      </c>
      <c r="BQ27" s="38">
        <f t="shared" si="24"/>
        <v>0</v>
      </c>
      <c r="BR27" s="38">
        <f t="shared" si="24"/>
        <v>0</v>
      </c>
      <c r="BS27" s="38">
        <f t="shared" si="24"/>
        <v>0</v>
      </c>
      <c r="BT27" s="38">
        <f t="shared" si="24"/>
        <v>0</v>
      </c>
    </row>
    <row r="28" spans="2:72" x14ac:dyDescent="0.2">
      <c r="B28" s="37">
        <v>14</v>
      </c>
      <c r="C28" s="38" t="str">
        <f>calc_identifiers!D41</f>
        <v>CF_Innov_S1</v>
      </c>
      <c r="D28" s="39" t="str">
        <f t="shared" si="10"/>
        <v>CF_Innov</v>
      </c>
      <c r="E28" s="38" t="str">
        <f t="shared" si="11"/>
        <v>Innov</v>
      </c>
      <c r="F28" s="39" t="str">
        <f t="shared" si="12"/>
        <v>S1</v>
      </c>
      <c r="G28" s="38" t="str">
        <f t="shared" si="13"/>
        <v>CF</v>
      </c>
      <c r="H28" s="40">
        <f t="shared" si="0"/>
        <v>0</v>
      </c>
      <c r="I28" s="40">
        <f t="shared" si="0"/>
        <v>0</v>
      </c>
      <c r="J28" s="40">
        <f t="shared" si="0"/>
        <v>0</v>
      </c>
      <c r="K28" s="41" t="e">
        <f t="shared" si="1"/>
        <v>#N/A</v>
      </c>
      <c r="L28" s="41" t="e">
        <f t="shared" si="1"/>
        <v>#N/A</v>
      </c>
      <c r="M28" s="41" t="e">
        <f t="shared" si="1"/>
        <v>#N/A</v>
      </c>
      <c r="N28" s="38">
        <f t="shared" si="2"/>
        <v>0</v>
      </c>
      <c r="O28" s="39">
        <f t="shared" si="3"/>
        <v>0</v>
      </c>
      <c r="P28" s="41">
        <f t="shared" si="14"/>
        <v>0</v>
      </c>
      <c r="Q28" s="41">
        <f t="shared" si="15"/>
        <v>0</v>
      </c>
      <c r="R28" s="41">
        <f t="shared" si="16"/>
        <v>0</v>
      </c>
      <c r="S28" s="40">
        <f t="shared" si="17"/>
        <v>0</v>
      </c>
      <c r="T28" s="40">
        <f t="shared" si="18"/>
        <v>0</v>
      </c>
      <c r="U28" s="40">
        <f t="shared" si="19"/>
        <v>0</v>
      </c>
      <c r="V28" s="38">
        <f t="shared" si="20"/>
        <v>0</v>
      </c>
      <c r="W28" s="38">
        <f t="shared" si="20"/>
        <v>0</v>
      </c>
      <c r="X28" s="38">
        <f t="shared" si="20"/>
        <v>0</v>
      </c>
      <c r="Y28" s="38">
        <f t="shared" si="20"/>
        <v>0</v>
      </c>
      <c r="Z28" s="38">
        <f t="shared" si="20"/>
        <v>0</v>
      </c>
      <c r="AA28" s="38">
        <f t="shared" si="20"/>
        <v>0</v>
      </c>
      <c r="AB28" s="38">
        <f t="shared" si="20"/>
        <v>0</v>
      </c>
      <c r="AC28" s="38">
        <f t="shared" si="20"/>
        <v>0</v>
      </c>
      <c r="AD28" s="38">
        <f t="shared" si="20"/>
        <v>0</v>
      </c>
      <c r="AE28" s="38">
        <f t="shared" si="20"/>
        <v>0</v>
      </c>
      <c r="AF28" s="38">
        <f t="shared" si="21"/>
        <v>0</v>
      </c>
      <c r="AG28" s="38">
        <f t="shared" si="21"/>
        <v>0</v>
      </c>
      <c r="AH28" s="38">
        <f t="shared" si="21"/>
        <v>0</v>
      </c>
      <c r="AI28" s="38">
        <f t="shared" si="21"/>
        <v>0</v>
      </c>
      <c r="AJ28" s="38">
        <f t="shared" si="21"/>
        <v>0</v>
      </c>
      <c r="AK28" s="38">
        <f t="shared" si="21"/>
        <v>0</v>
      </c>
      <c r="AL28" s="38">
        <f t="shared" si="21"/>
        <v>0</v>
      </c>
      <c r="AM28" s="38">
        <f t="shared" si="21"/>
        <v>0</v>
      </c>
      <c r="AN28" s="38">
        <f t="shared" si="21"/>
        <v>0</v>
      </c>
      <c r="AO28" s="38">
        <f t="shared" si="21"/>
        <v>0</v>
      </c>
      <c r="AP28" s="38">
        <f t="shared" si="22"/>
        <v>0</v>
      </c>
      <c r="AQ28" s="38">
        <f t="shared" si="22"/>
        <v>0</v>
      </c>
      <c r="AR28" s="38">
        <f t="shared" si="22"/>
        <v>0</v>
      </c>
      <c r="AS28" s="38">
        <f t="shared" si="22"/>
        <v>0</v>
      </c>
      <c r="AT28" s="38">
        <f t="shared" si="22"/>
        <v>0</v>
      </c>
      <c r="AU28" s="38">
        <f t="shared" si="22"/>
        <v>0</v>
      </c>
      <c r="AV28" s="38">
        <f t="shared" si="22"/>
        <v>0</v>
      </c>
      <c r="AW28" s="38">
        <f t="shared" si="22"/>
        <v>0</v>
      </c>
      <c r="AX28" s="38">
        <f t="shared" si="22"/>
        <v>0</v>
      </c>
      <c r="AY28" s="38">
        <f t="shared" si="22"/>
        <v>0</v>
      </c>
      <c r="AZ28" s="38">
        <f t="shared" si="23"/>
        <v>0</v>
      </c>
      <c r="BA28" s="38">
        <f t="shared" si="23"/>
        <v>0</v>
      </c>
      <c r="BB28" s="38">
        <f t="shared" si="23"/>
        <v>0</v>
      </c>
      <c r="BC28" s="38">
        <f t="shared" si="23"/>
        <v>0</v>
      </c>
      <c r="BD28" s="38">
        <f t="shared" si="23"/>
        <v>0</v>
      </c>
      <c r="BE28" s="38">
        <f t="shared" si="23"/>
        <v>0</v>
      </c>
      <c r="BF28" s="38">
        <f t="shared" si="23"/>
        <v>0</v>
      </c>
      <c r="BG28" s="38">
        <f t="shared" si="23"/>
        <v>0</v>
      </c>
      <c r="BH28" s="38">
        <f t="shared" si="23"/>
        <v>0</v>
      </c>
      <c r="BI28" s="38">
        <f t="shared" si="23"/>
        <v>0</v>
      </c>
      <c r="BJ28" s="38">
        <f t="shared" si="24"/>
        <v>0</v>
      </c>
      <c r="BK28" s="38">
        <f t="shared" si="24"/>
        <v>0</v>
      </c>
      <c r="BL28" s="38">
        <f t="shared" si="24"/>
        <v>0</v>
      </c>
      <c r="BM28" s="38">
        <f t="shared" si="24"/>
        <v>0</v>
      </c>
      <c r="BN28" s="38">
        <f t="shared" si="24"/>
        <v>0</v>
      </c>
      <c r="BO28" s="38">
        <f t="shared" si="24"/>
        <v>0</v>
      </c>
      <c r="BP28" s="38">
        <f t="shared" si="24"/>
        <v>0</v>
      </c>
      <c r="BQ28" s="38">
        <f t="shared" si="24"/>
        <v>0</v>
      </c>
      <c r="BR28" s="38">
        <f t="shared" si="24"/>
        <v>0</v>
      </c>
      <c r="BS28" s="38">
        <f t="shared" si="24"/>
        <v>0</v>
      </c>
      <c r="BT28" s="38">
        <f t="shared" si="24"/>
        <v>0</v>
      </c>
    </row>
    <row r="29" spans="2:72" x14ac:dyDescent="0.2">
      <c r="B29" s="37">
        <v>15</v>
      </c>
      <c r="C29" s="38" t="str">
        <f>calc_identifiers!D42</f>
        <v>PR_OPEX_S1</v>
      </c>
      <c r="D29" s="39" t="str">
        <f t="shared" si="10"/>
        <v>PR_OPEX</v>
      </c>
      <c r="E29" s="38" t="str">
        <f t="shared" si="11"/>
        <v>OPEX</v>
      </c>
      <c r="F29" s="39" t="str">
        <f t="shared" si="12"/>
        <v>S1</v>
      </c>
      <c r="G29" s="38" t="str">
        <f t="shared" si="13"/>
        <v>PR</v>
      </c>
      <c r="H29" s="40" t="e">
        <f t="shared" si="0"/>
        <v>#N/A</v>
      </c>
      <c r="I29" s="40" t="e">
        <f t="shared" si="0"/>
        <v>#N/A</v>
      </c>
      <c r="J29" s="40" t="e">
        <f t="shared" si="0"/>
        <v>#N/A</v>
      </c>
      <c r="K29" s="41">
        <f t="shared" si="1"/>
        <v>0</v>
      </c>
      <c r="L29" s="41">
        <f t="shared" si="1"/>
        <v>0</v>
      </c>
      <c r="M29" s="41">
        <f t="shared" si="1"/>
        <v>0</v>
      </c>
      <c r="N29" s="38">
        <f t="shared" si="2"/>
        <v>0</v>
      </c>
      <c r="O29" s="39">
        <f t="shared" si="3"/>
        <v>0</v>
      </c>
      <c r="P29" s="41">
        <f t="shared" si="14"/>
        <v>0</v>
      </c>
      <c r="Q29" s="41">
        <f t="shared" si="15"/>
        <v>0</v>
      </c>
      <c r="R29" s="41">
        <f t="shared" si="16"/>
        <v>0</v>
      </c>
      <c r="S29" s="40">
        <f t="shared" si="17"/>
        <v>0</v>
      </c>
      <c r="T29" s="40">
        <f t="shared" si="18"/>
        <v>0</v>
      </c>
      <c r="U29" s="40">
        <f t="shared" si="19"/>
        <v>0</v>
      </c>
      <c r="V29" s="38">
        <f t="shared" si="20"/>
        <v>0</v>
      </c>
      <c r="W29" s="38">
        <f t="shared" si="20"/>
        <v>0</v>
      </c>
      <c r="X29" s="38">
        <f t="shared" si="20"/>
        <v>0</v>
      </c>
      <c r="Y29" s="38">
        <f t="shared" si="20"/>
        <v>0</v>
      </c>
      <c r="Z29" s="38">
        <f t="shared" si="20"/>
        <v>0</v>
      </c>
      <c r="AA29" s="38">
        <f t="shared" si="20"/>
        <v>0</v>
      </c>
      <c r="AB29" s="38">
        <f t="shared" si="20"/>
        <v>0</v>
      </c>
      <c r="AC29" s="38">
        <f t="shared" si="20"/>
        <v>0</v>
      </c>
      <c r="AD29" s="38">
        <f t="shared" si="20"/>
        <v>0</v>
      </c>
      <c r="AE29" s="38">
        <f t="shared" si="20"/>
        <v>0</v>
      </c>
      <c r="AF29" s="38">
        <f t="shared" si="21"/>
        <v>0</v>
      </c>
      <c r="AG29" s="38">
        <f t="shared" si="21"/>
        <v>0</v>
      </c>
      <c r="AH29" s="38">
        <f t="shared" si="21"/>
        <v>0</v>
      </c>
      <c r="AI29" s="38">
        <f t="shared" si="21"/>
        <v>0</v>
      </c>
      <c r="AJ29" s="38">
        <f t="shared" si="21"/>
        <v>0</v>
      </c>
      <c r="AK29" s="38">
        <f t="shared" si="21"/>
        <v>0</v>
      </c>
      <c r="AL29" s="38">
        <f t="shared" si="21"/>
        <v>0</v>
      </c>
      <c r="AM29" s="38">
        <f t="shared" si="21"/>
        <v>0</v>
      </c>
      <c r="AN29" s="38">
        <f t="shared" si="21"/>
        <v>0</v>
      </c>
      <c r="AO29" s="38">
        <f t="shared" si="21"/>
        <v>0</v>
      </c>
      <c r="AP29" s="38">
        <f t="shared" si="22"/>
        <v>0</v>
      </c>
      <c r="AQ29" s="38">
        <f t="shared" si="22"/>
        <v>0</v>
      </c>
      <c r="AR29" s="38">
        <f t="shared" si="22"/>
        <v>0</v>
      </c>
      <c r="AS29" s="38">
        <f t="shared" si="22"/>
        <v>0</v>
      </c>
      <c r="AT29" s="38">
        <f t="shared" si="22"/>
        <v>0</v>
      </c>
      <c r="AU29" s="38">
        <f t="shared" si="22"/>
        <v>0</v>
      </c>
      <c r="AV29" s="38">
        <f t="shared" si="22"/>
        <v>0</v>
      </c>
      <c r="AW29" s="38">
        <f t="shared" si="22"/>
        <v>0</v>
      </c>
      <c r="AX29" s="38">
        <f t="shared" si="22"/>
        <v>0</v>
      </c>
      <c r="AY29" s="38">
        <f t="shared" si="22"/>
        <v>0</v>
      </c>
      <c r="AZ29" s="38">
        <f t="shared" si="23"/>
        <v>0</v>
      </c>
      <c r="BA29" s="38">
        <f t="shared" si="23"/>
        <v>0</v>
      </c>
      <c r="BB29" s="38">
        <f t="shared" si="23"/>
        <v>0</v>
      </c>
      <c r="BC29" s="38">
        <f t="shared" si="23"/>
        <v>0</v>
      </c>
      <c r="BD29" s="38">
        <f t="shared" si="23"/>
        <v>0</v>
      </c>
      <c r="BE29" s="38">
        <f t="shared" si="23"/>
        <v>0</v>
      </c>
      <c r="BF29" s="38">
        <f t="shared" si="23"/>
        <v>0</v>
      </c>
      <c r="BG29" s="38">
        <f t="shared" si="23"/>
        <v>0</v>
      </c>
      <c r="BH29" s="38">
        <f t="shared" si="23"/>
        <v>0</v>
      </c>
      <c r="BI29" s="38">
        <f t="shared" si="23"/>
        <v>0</v>
      </c>
      <c r="BJ29" s="38">
        <f t="shared" si="24"/>
        <v>0</v>
      </c>
      <c r="BK29" s="38">
        <f t="shared" si="24"/>
        <v>0</v>
      </c>
      <c r="BL29" s="38">
        <f t="shared" si="24"/>
        <v>0</v>
      </c>
      <c r="BM29" s="38">
        <f t="shared" si="24"/>
        <v>0</v>
      </c>
      <c r="BN29" s="38">
        <f t="shared" si="24"/>
        <v>0</v>
      </c>
      <c r="BO29" s="38">
        <f t="shared" si="24"/>
        <v>0</v>
      </c>
      <c r="BP29" s="38">
        <f t="shared" si="24"/>
        <v>0</v>
      </c>
      <c r="BQ29" s="38">
        <f t="shared" si="24"/>
        <v>0</v>
      </c>
      <c r="BR29" s="38">
        <f t="shared" si="24"/>
        <v>0</v>
      </c>
      <c r="BS29" s="38">
        <f t="shared" si="24"/>
        <v>0</v>
      </c>
      <c r="BT29" s="38">
        <f t="shared" si="24"/>
        <v>0</v>
      </c>
    </row>
    <row r="30" spans="2:72" x14ac:dyDescent="0.2">
      <c r="B30" s="37">
        <v>16</v>
      </c>
      <c r="C30" s="38" t="str">
        <f>calc_identifiers!D43</f>
        <v>CF_OPEX_S1</v>
      </c>
      <c r="D30" s="39" t="str">
        <f t="shared" si="10"/>
        <v>CF_OPEX</v>
      </c>
      <c r="E30" s="38" t="str">
        <f t="shared" si="11"/>
        <v>OPEX</v>
      </c>
      <c r="F30" s="39" t="str">
        <f t="shared" si="12"/>
        <v>S1</v>
      </c>
      <c r="G30" s="38" t="str">
        <f t="shared" si="13"/>
        <v>CF</v>
      </c>
      <c r="H30" s="40" t="e">
        <f t="shared" si="0"/>
        <v>#N/A</v>
      </c>
      <c r="I30" s="40" t="e">
        <f t="shared" si="0"/>
        <v>#N/A</v>
      </c>
      <c r="J30" s="40" t="e">
        <f t="shared" si="0"/>
        <v>#N/A</v>
      </c>
      <c r="K30" s="41">
        <f t="shared" si="1"/>
        <v>0</v>
      </c>
      <c r="L30" s="41">
        <f t="shared" si="1"/>
        <v>0</v>
      </c>
      <c r="M30" s="41">
        <f t="shared" si="1"/>
        <v>0</v>
      </c>
      <c r="N30" s="38">
        <f t="shared" si="2"/>
        <v>0</v>
      </c>
      <c r="O30" s="39">
        <f t="shared" si="3"/>
        <v>0</v>
      </c>
      <c r="P30" s="41">
        <f t="shared" si="14"/>
        <v>0</v>
      </c>
      <c r="Q30" s="41">
        <f t="shared" si="15"/>
        <v>0</v>
      </c>
      <c r="R30" s="41">
        <f t="shared" si="16"/>
        <v>0</v>
      </c>
      <c r="S30" s="40">
        <f t="shared" si="17"/>
        <v>0</v>
      </c>
      <c r="T30" s="40">
        <f t="shared" si="18"/>
        <v>0</v>
      </c>
      <c r="U30" s="40">
        <f t="shared" si="19"/>
        <v>0</v>
      </c>
      <c r="V30" s="38">
        <f t="shared" si="20"/>
        <v>0</v>
      </c>
      <c r="W30" s="38">
        <f t="shared" si="20"/>
        <v>0</v>
      </c>
      <c r="X30" s="38">
        <f t="shared" si="20"/>
        <v>0</v>
      </c>
      <c r="Y30" s="38">
        <f t="shared" si="20"/>
        <v>0</v>
      </c>
      <c r="Z30" s="38">
        <f t="shared" si="20"/>
        <v>0</v>
      </c>
      <c r="AA30" s="38">
        <f t="shared" si="20"/>
        <v>0</v>
      </c>
      <c r="AB30" s="38">
        <f t="shared" si="20"/>
        <v>0</v>
      </c>
      <c r="AC30" s="38">
        <f t="shared" si="20"/>
        <v>0</v>
      </c>
      <c r="AD30" s="38">
        <f t="shared" si="20"/>
        <v>0</v>
      </c>
      <c r="AE30" s="38">
        <f t="shared" si="20"/>
        <v>0</v>
      </c>
      <c r="AF30" s="38">
        <f t="shared" si="21"/>
        <v>0</v>
      </c>
      <c r="AG30" s="38">
        <f t="shared" si="21"/>
        <v>0</v>
      </c>
      <c r="AH30" s="38">
        <f t="shared" si="21"/>
        <v>0</v>
      </c>
      <c r="AI30" s="38">
        <f t="shared" si="21"/>
        <v>0</v>
      </c>
      <c r="AJ30" s="38">
        <f t="shared" si="21"/>
        <v>0</v>
      </c>
      <c r="AK30" s="38">
        <f t="shared" si="21"/>
        <v>0</v>
      </c>
      <c r="AL30" s="38">
        <f t="shared" si="21"/>
        <v>0</v>
      </c>
      <c r="AM30" s="38">
        <f t="shared" si="21"/>
        <v>0</v>
      </c>
      <c r="AN30" s="38">
        <f t="shared" si="21"/>
        <v>0</v>
      </c>
      <c r="AO30" s="38">
        <f t="shared" si="21"/>
        <v>0</v>
      </c>
      <c r="AP30" s="38">
        <f t="shared" si="22"/>
        <v>0</v>
      </c>
      <c r="AQ30" s="38">
        <f t="shared" si="22"/>
        <v>0</v>
      </c>
      <c r="AR30" s="38">
        <f t="shared" si="22"/>
        <v>0</v>
      </c>
      <c r="AS30" s="38">
        <f t="shared" si="22"/>
        <v>0</v>
      </c>
      <c r="AT30" s="38">
        <f t="shared" si="22"/>
        <v>0</v>
      </c>
      <c r="AU30" s="38">
        <f t="shared" si="22"/>
        <v>0</v>
      </c>
      <c r="AV30" s="38">
        <f t="shared" si="22"/>
        <v>0</v>
      </c>
      <c r="AW30" s="38">
        <f t="shared" si="22"/>
        <v>0</v>
      </c>
      <c r="AX30" s="38">
        <f t="shared" si="22"/>
        <v>0</v>
      </c>
      <c r="AY30" s="38">
        <f t="shared" si="22"/>
        <v>0</v>
      </c>
      <c r="AZ30" s="38">
        <f t="shared" si="23"/>
        <v>0</v>
      </c>
      <c r="BA30" s="38">
        <f t="shared" si="23"/>
        <v>0</v>
      </c>
      <c r="BB30" s="38">
        <f t="shared" si="23"/>
        <v>0</v>
      </c>
      <c r="BC30" s="38">
        <f t="shared" si="23"/>
        <v>0</v>
      </c>
      <c r="BD30" s="38">
        <f t="shared" si="23"/>
        <v>0</v>
      </c>
      <c r="BE30" s="38">
        <f t="shared" si="23"/>
        <v>0</v>
      </c>
      <c r="BF30" s="38">
        <f t="shared" si="23"/>
        <v>0</v>
      </c>
      <c r="BG30" s="38">
        <f t="shared" si="23"/>
        <v>0</v>
      </c>
      <c r="BH30" s="38">
        <f t="shared" si="23"/>
        <v>0</v>
      </c>
      <c r="BI30" s="38">
        <f t="shared" si="23"/>
        <v>0</v>
      </c>
      <c r="BJ30" s="38">
        <f t="shared" si="24"/>
        <v>0</v>
      </c>
      <c r="BK30" s="38">
        <f t="shared" si="24"/>
        <v>0</v>
      </c>
      <c r="BL30" s="38">
        <f t="shared" si="24"/>
        <v>0</v>
      </c>
      <c r="BM30" s="38">
        <f t="shared" si="24"/>
        <v>0</v>
      </c>
      <c r="BN30" s="38">
        <f t="shared" si="24"/>
        <v>0</v>
      </c>
      <c r="BO30" s="38">
        <f t="shared" si="24"/>
        <v>0</v>
      </c>
      <c r="BP30" s="38">
        <f t="shared" si="24"/>
        <v>0</v>
      </c>
      <c r="BQ30" s="38">
        <f t="shared" si="24"/>
        <v>0</v>
      </c>
      <c r="BR30" s="38">
        <f t="shared" si="24"/>
        <v>0</v>
      </c>
      <c r="BS30" s="38">
        <f t="shared" si="24"/>
        <v>0</v>
      </c>
      <c r="BT30" s="38">
        <f t="shared" si="24"/>
        <v>0</v>
      </c>
    </row>
    <row r="31" spans="2:72" x14ac:dyDescent="0.2">
      <c r="B31" s="37">
        <v>17</v>
      </c>
      <c r="C31" s="38" t="e">
        <f>calc_identifiers!D44</f>
        <v>#REF!</v>
      </c>
      <c r="D31" s="39" t="e">
        <f t="shared" si="10"/>
        <v>#REF!</v>
      </c>
      <c r="E31" s="38" t="e">
        <f t="shared" si="11"/>
        <v>#REF!</v>
      </c>
      <c r="F31" s="39" t="e">
        <f t="shared" si="12"/>
        <v>#REF!</v>
      </c>
      <c r="G31" s="38" t="e">
        <f t="shared" si="13"/>
        <v>#REF!</v>
      </c>
      <c r="H31" s="40" t="e">
        <f t="shared" si="0"/>
        <v>#REF!</v>
      </c>
      <c r="I31" s="40" t="e">
        <f t="shared" si="0"/>
        <v>#REF!</v>
      </c>
      <c r="J31" s="40" t="e">
        <f t="shared" si="0"/>
        <v>#REF!</v>
      </c>
      <c r="K31" s="41" t="e">
        <f t="shared" si="1"/>
        <v>#REF!</v>
      </c>
      <c r="L31" s="41" t="e">
        <f t="shared" si="1"/>
        <v>#REF!</v>
      </c>
      <c r="M31" s="41" t="e">
        <f t="shared" si="1"/>
        <v>#REF!</v>
      </c>
      <c r="N31" s="38" t="e">
        <f t="shared" si="2"/>
        <v>#REF!</v>
      </c>
      <c r="O31" s="39" t="e">
        <f t="shared" si="3"/>
        <v>#REF!</v>
      </c>
      <c r="P31" s="41" t="e">
        <f t="shared" si="14"/>
        <v>#REF!</v>
      </c>
      <c r="Q31" s="41" t="e">
        <f t="shared" si="15"/>
        <v>#REF!</v>
      </c>
      <c r="R31" s="41" t="e">
        <f t="shared" si="16"/>
        <v>#REF!</v>
      </c>
      <c r="S31" s="40" t="e">
        <f t="shared" si="17"/>
        <v>#REF!</v>
      </c>
      <c r="T31" s="40" t="e">
        <f t="shared" si="18"/>
        <v>#REF!</v>
      </c>
      <c r="U31" s="40" t="e">
        <f t="shared" si="19"/>
        <v>#REF!</v>
      </c>
      <c r="V31" s="38" t="e">
        <f t="shared" si="20"/>
        <v>#REF!</v>
      </c>
      <c r="W31" s="38" t="e">
        <f t="shared" si="20"/>
        <v>#REF!</v>
      </c>
      <c r="X31" s="38" t="e">
        <f t="shared" si="20"/>
        <v>#REF!</v>
      </c>
      <c r="Y31" s="38" t="e">
        <f t="shared" si="20"/>
        <v>#REF!</v>
      </c>
      <c r="Z31" s="38" t="e">
        <f t="shared" si="20"/>
        <v>#REF!</v>
      </c>
      <c r="AA31" s="38" t="e">
        <f t="shared" si="20"/>
        <v>#REF!</v>
      </c>
      <c r="AB31" s="38" t="e">
        <f t="shared" si="20"/>
        <v>#REF!</v>
      </c>
      <c r="AC31" s="38" t="e">
        <f t="shared" si="20"/>
        <v>#REF!</v>
      </c>
      <c r="AD31" s="38" t="e">
        <f t="shared" si="20"/>
        <v>#REF!</v>
      </c>
      <c r="AE31" s="38" t="e">
        <f t="shared" si="20"/>
        <v>#REF!</v>
      </c>
      <c r="AF31" s="38" t="e">
        <f t="shared" si="21"/>
        <v>#REF!</v>
      </c>
      <c r="AG31" s="38" t="e">
        <f t="shared" si="21"/>
        <v>#REF!</v>
      </c>
      <c r="AH31" s="38" t="e">
        <f t="shared" si="21"/>
        <v>#REF!</v>
      </c>
      <c r="AI31" s="38" t="e">
        <f t="shared" si="21"/>
        <v>#REF!</v>
      </c>
      <c r="AJ31" s="38" t="e">
        <f t="shared" si="21"/>
        <v>#REF!</v>
      </c>
      <c r="AK31" s="38" t="e">
        <f t="shared" si="21"/>
        <v>#REF!</v>
      </c>
      <c r="AL31" s="38" t="e">
        <f t="shared" si="21"/>
        <v>#REF!</v>
      </c>
      <c r="AM31" s="38" t="e">
        <f t="shared" si="21"/>
        <v>#REF!</v>
      </c>
      <c r="AN31" s="38" t="e">
        <f t="shared" si="21"/>
        <v>#REF!</v>
      </c>
      <c r="AO31" s="38" t="e">
        <f t="shared" si="21"/>
        <v>#REF!</v>
      </c>
      <c r="AP31" s="38" t="e">
        <f t="shared" si="22"/>
        <v>#REF!</v>
      </c>
      <c r="AQ31" s="38" t="e">
        <f t="shared" si="22"/>
        <v>#REF!</v>
      </c>
      <c r="AR31" s="38" t="e">
        <f t="shared" si="22"/>
        <v>#REF!</v>
      </c>
      <c r="AS31" s="38" t="e">
        <f t="shared" si="22"/>
        <v>#REF!</v>
      </c>
      <c r="AT31" s="38" t="e">
        <f t="shared" si="22"/>
        <v>#REF!</v>
      </c>
      <c r="AU31" s="38" t="e">
        <f t="shared" si="22"/>
        <v>#REF!</v>
      </c>
      <c r="AV31" s="38" t="e">
        <f t="shared" si="22"/>
        <v>#REF!</v>
      </c>
      <c r="AW31" s="38" t="e">
        <f t="shared" si="22"/>
        <v>#REF!</v>
      </c>
      <c r="AX31" s="38" t="e">
        <f t="shared" si="22"/>
        <v>#REF!</v>
      </c>
      <c r="AY31" s="38" t="e">
        <f t="shared" si="22"/>
        <v>#REF!</v>
      </c>
      <c r="AZ31" s="38" t="e">
        <f t="shared" si="23"/>
        <v>#REF!</v>
      </c>
      <c r="BA31" s="38" t="e">
        <f t="shared" si="23"/>
        <v>#REF!</v>
      </c>
      <c r="BB31" s="38" t="e">
        <f t="shared" si="23"/>
        <v>#REF!</v>
      </c>
      <c r="BC31" s="38" t="e">
        <f t="shared" si="23"/>
        <v>#REF!</v>
      </c>
      <c r="BD31" s="38" t="e">
        <f t="shared" si="23"/>
        <v>#REF!</v>
      </c>
      <c r="BE31" s="38" t="e">
        <f t="shared" si="23"/>
        <v>#REF!</v>
      </c>
      <c r="BF31" s="38" t="e">
        <f t="shared" si="23"/>
        <v>#REF!</v>
      </c>
      <c r="BG31" s="38" t="e">
        <f t="shared" si="23"/>
        <v>#REF!</v>
      </c>
      <c r="BH31" s="38" t="e">
        <f t="shared" si="23"/>
        <v>#REF!</v>
      </c>
      <c r="BI31" s="38" t="e">
        <f t="shared" si="23"/>
        <v>#REF!</v>
      </c>
      <c r="BJ31" s="38" t="e">
        <f t="shared" si="24"/>
        <v>#REF!</v>
      </c>
      <c r="BK31" s="38" t="e">
        <f t="shared" si="24"/>
        <v>#REF!</v>
      </c>
      <c r="BL31" s="38" t="e">
        <f t="shared" si="24"/>
        <v>#REF!</v>
      </c>
      <c r="BM31" s="38" t="e">
        <f t="shared" si="24"/>
        <v>#REF!</v>
      </c>
      <c r="BN31" s="38" t="e">
        <f t="shared" si="24"/>
        <v>#REF!</v>
      </c>
      <c r="BO31" s="38" t="e">
        <f t="shared" si="24"/>
        <v>#REF!</v>
      </c>
      <c r="BP31" s="38" t="e">
        <f t="shared" si="24"/>
        <v>#REF!</v>
      </c>
      <c r="BQ31" s="38" t="e">
        <f t="shared" si="24"/>
        <v>#REF!</v>
      </c>
      <c r="BR31" s="38" t="e">
        <f t="shared" si="24"/>
        <v>#REF!</v>
      </c>
      <c r="BS31" s="38" t="e">
        <f t="shared" si="24"/>
        <v>#REF!</v>
      </c>
      <c r="BT31" s="38" t="e">
        <f t="shared" si="24"/>
        <v>#REF!</v>
      </c>
    </row>
    <row r="32" spans="2:72" x14ac:dyDescent="0.2">
      <c r="B32" s="37">
        <v>18</v>
      </c>
      <c r="C32" s="38" t="e">
        <f>calc_identifiers!D45</f>
        <v>#REF!</v>
      </c>
      <c r="D32" s="39" t="e">
        <f t="shared" si="10"/>
        <v>#REF!</v>
      </c>
      <c r="E32" s="38" t="e">
        <f t="shared" si="11"/>
        <v>#REF!</v>
      </c>
      <c r="F32" s="39" t="e">
        <f t="shared" si="12"/>
        <v>#REF!</v>
      </c>
      <c r="G32" s="38" t="e">
        <f t="shared" si="13"/>
        <v>#REF!</v>
      </c>
      <c r="H32" s="40" t="e">
        <f t="shared" si="0"/>
        <v>#REF!</v>
      </c>
      <c r="I32" s="40" t="e">
        <f t="shared" si="0"/>
        <v>#REF!</v>
      </c>
      <c r="J32" s="40" t="e">
        <f t="shared" si="0"/>
        <v>#REF!</v>
      </c>
      <c r="K32" s="41" t="e">
        <f t="shared" si="1"/>
        <v>#REF!</v>
      </c>
      <c r="L32" s="41" t="e">
        <f t="shared" si="1"/>
        <v>#REF!</v>
      </c>
      <c r="M32" s="41" t="e">
        <f t="shared" si="1"/>
        <v>#REF!</v>
      </c>
      <c r="N32" s="38" t="e">
        <f t="shared" si="2"/>
        <v>#REF!</v>
      </c>
      <c r="O32" s="39" t="e">
        <f t="shared" si="3"/>
        <v>#REF!</v>
      </c>
      <c r="P32" s="41" t="e">
        <f t="shared" si="14"/>
        <v>#REF!</v>
      </c>
      <c r="Q32" s="41" t="e">
        <f t="shared" si="15"/>
        <v>#REF!</v>
      </c>
      <c r="R32" s="41" t="e">
        <f t="shared" si="16"/>
        <v>#REF!</v>
      </c>
      <c r="S32" s="40" t="e">
        <f t="shared" si="17"/>
        <v>#REF!</v>
      </c>
      <c r="T32" s="40" t="e">
        <f t="shared" si="18"/>
        <v>#REF!</v>
      </c>
      <c r="U32" s="40" t="e">
        <f t="shared" si="19"/>
        <v>#REF!</v>
      </c>
      <c r="V32" s="38" t="e">
        <f t="shared" si="20"/>
        <v>#REF!</v>
      </c>
      <c r="W32" s="38" t="e">
        <f t="shared" si="20"/>
        <v>#REF!</v>
      </c>
      <c r="X32" s="38" t="e">
        <f t="shared" si="20"/>
        <v>#REF!</v>
      </c>
      <c r="Y32" s="38" t="e">
        <f t="shared" si="20"/>
        <v>#REF!</v>
      </c>
      <c r="Z32" s="38" t="e">
        <f t="shared" si="20"/>
        <v>#REF!</v>
      </c>
      <c r="AA32" s="38" t="e">
        <f t="shared" si="20"/>
        <v>#REF!</v>
      </c>
      <c r="AB32" s="38" t="e">
        <f t="shared" si="20"/>
        <v>#REF!</v>
      </c>
      <c r="AC32" s="38" t="e">
        <f t="shared" si="20"/>
        <v>#REF!</v>
      </c>
      <c r="AD32" s="38" t="e">
        <f t="shared" si="20"/>
        <v>#REF!</v>
      </c>
      <c r="AE32" s="38" t="e">
        <f t="shared" si="20"/>
        <v>#REF!</v>
      </c>
      <c r="AF32" s="38" t="e">
        <f t="shared" si="21"/>
        <v>#REF!</v>
      </c>
      <c r="AG32" s="38" t="e">
        <f t="shared" si="21"/>
        <v>#REF!</v>
      </c>
      <c r="AH32" s="38" t="e">
        <f t="shared" si="21"/>
        <v>#REF!</v>
      </c>
      <c r="AI32" s="38" t="e">
        <f t="shared" si="21"/>
        <v>#REF!</v>
      </c>
      <c r="AJ32" s="38" t="e">
        <f t="shared" si="21"/>
        <v>#REF!</v>
      </c>
      <c r="AK32" s="38" t="e">
        <f t="shared" si="21"/>
        <v>#REF!</v>
      </c>
      <c r="AL32" s="38" t="e">
        <f t="shared" si="21"/>
        <v>#REF!</v>
      </c>
      <c r="AM32" s="38" t="e">
        <f t="shared" si="21"/>
        <v>#REF!</v>
      </c>
      <c r="AN32" s="38" t="e">
        <f t="shared" si="21"/>
        <v>#REF!</v>
      </c>
      <c r="AO32" s="38" t="e">
        <f t="shared" si="21"/>
        <v>#REF!</v>
      </c>
      <c r="AP32" s="38" t="e">
        <f t="shared" si="22"/>
        <v>#REF!</v>
      </c>
      <c r="AQ32" s="38" t="e">
        <f t="shared" si="22"/>
        <v>#REF!</v>
      </c>
      <c r="AR32" s="38" t="e">
        <f t="shared" si="22"/>
        <v>#REF!</v>
      </c>
      <c r="AS32" s="38" t="e">
        <f t="shared" si="22"/>
        <v>#REF!</v>
      </c>
      <c r="AT32" s="38" t="e">
        <f t="shared" si="22"/>
        <v>#REF!</v>
      </c>
      <c r="AU32" s="38" t="e">
        <f t="shared" si="22"/>
        <v>#REF!</v>
      </c>
      <c r="AV32" s="38" t="e">
        <f t="shared" si="22"/>
        <v>#REF!</v>
      </c>
      <c r="AW32" s="38" t="e">
        <f t="shared" si="22"/>
        <v>#REF!</v>
      </c>
      <c r="AX32" s="38" t="e">
        <f t="shared" si="22"/>
        <v>#REF!</v>
      </c>
      <c r="AY32" s="38" t="e">
        <f t="shared" si="22"/>
        <v>#REF!</v>
      </c>
      <c r="AZ32" s="38" t="e">
        <f t="shared" si="23"/>
        <v>#REF!</v>
      </c>
      <c r="BA32" s="38" t="e">
        <f t="shared" si="23"/>
        <v>#REF!</v>
      </c>
      <c r="BB32" s="38" t="e">
        <f t="shared" si="23"/>
        <v>#REF!</v>
      </c>
      <c r="BC32" s="38" t="e">
        <f t="shared" si="23"/>
        <v>#REF!</v>
      </c>
      <c r="BD32" s="38" t="e">
        <f t="shared" si="23"/>
        <v>#REF!</v>
      </c>
      <c r="BE32" s="38" t="e">
        <f t="shared" si="23"/>
        <v>#REF!</v>
      </c>
      <c r="BF32" s="38" t="e">
        <f t="shared" si="23"/>
        <v>#REF!</v>
      </c>
      <c r="BG32" s="38" t="e">
        <f t="shared" si="23"/>
        <v>#REF!</v>
      </c>
      <c r="BH32" s="38" t="e">
        <f t="shared" si="23"/>
        <v>#REF!</v>
      </c>
      <c r="BI32" s="38" t="e">
        <f t="shared" si="23"/>
        <v>#REF!</v>
      </c>
      <c r="BJ32" s="38" t="e">
        <f t="shared" si="24"/>
        <v>#REF!</v>
      </c>
      <c r="BK32" s="38" t="e">
        <f t="shared" si="24"/>
        <v>#REF!</v>
      </c>
      <c r="BL32" s="38" t="e">
        <f t="shared" si="24"/>
        <v>#REF!</v>
      </c>
      <c r="BM32" s="38" t="e">
        <f t="shared" si="24"/>
        <v>#REF!</v>
      </c>
      <c r="BN32" s="38" t="e">
        <f t="shared" si="24"/>
        <v>#REF!</v>
      </c>
      <c r="BO32" s="38" t="e">
        <f t="shared" si="24"/>
        <v>#REF!</v>
      </c>
      <c r="BP32" s="38" t="e">
        <f t="shared" si="24"/>
        <v>#REF!</v>
      </c>
      <c r="BQ32" s="38" t="e">
        <f t="shared" si="24"/>
        <v>#REF!</v>
      </c>
      <c r="BR32" s="38" t="e">
        <f t="shared" si="24"/>
        <v>#REF!</v>
      </c>
      <c r="BS32" s="38" t="e">
        <f t="shared" si="24"/>
        <v>#REF!</v>
      </c>
      <c r="BT32" s="38" t="e">
        <f t="shared" si="24"/>
        <v>#REF!</v>
      </c>
    </row>
    <row r="33" spans="2:72" x14ac:dyDescent="0.2">
      <c r="B33" s="37">
        <v>19</v>
      </c>
      <c r="C33" s="38" t="e">
        <f>calc_identifiers!D46</f>
        <v>#REF!</v>
      </c>
      <c r="D33" s="39" t="e">
        <f t="shared" si="10"/>
        <v>#REF!</v>
      </c>
      <c r="E33" s="38" t="e">
        <f t="shared" si="11"/>
        <v>#REF!</v>
      </c>
      <c r="F33" s="39" t="e">
        <f t="shared" si="12"/>
        <v>#REF!</v>
      </c>
      <c r="G33" s="38" t="e">
        <f t="shared" si="13"/>
        <v>#REF!</v>
      </c>
      <c r="H33" s="40" t="e">
        <f t="shared" si="0"/>
        <v>#REF!</v>
      </c>
      <c r="I33" s="40" t="e">
        <f t="shared" si="0"/>
        <v>#REF!</v>
      </c>
      <c r="J33" s="40" t="e">
        <f t="shared" si="0"/>
        <v>#REF!</v>
      </c>
      <c r="K33" s="41" t="e">
        <f t="shared" si="1"/>
        <v>#REF!</v>
      </c>
      <c r="L33" s="41" t="e">
        <f t="shared" si="1"/>
        <v>#REF!</v>
      </c>
      <c r="M33" s="41" t="e">
        <f t="shared" si="1"/>
        <v>#REF!</v>
      </c>
      <c r="N33" s="38" t="e">
        <f t="shared" si="2"/>
        <v>#REF!</v>
      </c>
      <c r="O33" s="39" t="e">
        <f t="shared" si="3"/>
        <v>#REF!</v>
      </c>
      <c r="P33" s="41" t="e">
        <f t="shared" si="14"/>
        <v>#REF!</v>
      </c>
      <c r="Q33" s="41" t="e">
        <f t="shared" si="15"/>
        <v>#REF!</v>
      </c>
      <c r="R33" s="41" t="e">
        <f t="shared" si="16"/>
        <v>#REF!</v>
      </c>
      <c r="S33" s="40" t="e">
        <f t="shared" si="17"/>
        <v>#REF!</v>
      </c>
      <c r="T33" s="40" t="e">
        <f t="shared" si="18"/>
        <v>#REF!</v>
      </c>
      <c r="U33" s="40" t="e">
        <f t="shared" si="19"/>
        <v>#REF!</v>
      </c>
      <c r="V33" s="38" t="e">
        <f t="shared" si="20"/>
        <v>#REF!</v>
      </c>
      <c r="W33" s="38" t="e">
        <f t="shared" si="20"/>
        <v>#REF!</v>
      </c>
      <c r="X33" s="38" t="e">
        <f t="shared" si="20"/>
        <v>#REF!</v>
      </c>
      <c r="Y33" s="38" t="e">
        <f t="shared" si="20"/>
        <v>#REF!</v>
      </c>
      <c r="Z33" s="38" t="e">
        <f t="shared" si="20"/>
        <v>#REF!</v>
      </c>
      <c r="AA33" s="38" t="e">
        <f t="shared" si="20"/>
        <v>#REF!</v>
      </c>
      <c r="AB33" s="38" t="e">
        <f t="shared" si="20"/>
        <v>#REF!</v>
      </c>
      <c r="AC33" s="38" t="e">
        <f t="shared" si="20"/>
        <v>#REF!</v>
      </c>
      <c r="AD33" s="38" t="e">
        <f t="shared" si="20"/>
        <v>#REF!</v>
      </c>
      <c r="AE33" s="38" t="e">
        <f t="shared" si="20"/>
        <v>#REF!</v>
      </c>
      <c r="AF33" s="38" t="e">
        <f t="shared" si="21"/>
        <v>#REF!</v>
      </c>
      <c r="AG33" s="38" t="e">
        <f t="shared" si="21"/>
        <v>#REF!</v>
      </c>
      <c r="AH33" s="38" t="e">
        <f t="shared" si="21"/>
        <v>#REF!</v>
      </c>
      <c r="AI33" s="38" t="e">
        <f t="shared" si="21"/>
        <v>#REF!</v>
      </c>
      <c r="AJ33" s="38" t="e">
        <f t="shared" si="21"/>
        <v>#REF!</v>
      </c>
      <c r="AK33" s="38" t="e">
        <f t="shared" si="21"/>
        <v>#REF!</v>
      </c>
      <c r="AL33" s="38" t="e">
        <f t="shared" si="21"/>
        <v>#REF!</v>
      </c>
      <c r="AM33" s="38" t="e">
        <f t="shared" si="21"/>
        <v>#REF!</v>
      </c>
      <c r="AN33" s="38" t="e">
        <f t="shared" si="21"/>
        <v>#REF!</v>
      </c>
      <c r="AO33" s="38" t="e">
        <f t="shared" si="21"/>
        <v>#REF!</v>
      </c>
      <c r="AP33" s="38" t="e">
        <f t="shared" si="22"/>
        <v>#REF!</v>
      </c>
      <c r="AQ33" s="38" t="e">
        <f t="shared" si="22"/>
        <v>#REF!</v>
      </c>
      <c r="AR33" s="38" t="e">
        <f t="shared" si="22"/>
        <v>#REF!</v>
      </c>
      <c r="AS33" s="38" t="e">
        <f t="shared" si="22"/>
        <v>#REF!</v>
      </c>
      <c r="AT33" s="38" t="e">
        <f t="shared" si="22"/>
        <v>#REF!</v>
      </c>
      <c r="AU33" s="38" t="e">
        <f t="shared" si="22"/>
        <v>#REF!</v>
      </c>
      <c r="AV33" s="38" t="e">
        <f t="shared" si="22"/>
        <v>#REF!</v>
      </c>
      <c r="AW33" s="38" t="e">
        <f t="shared" si="22"/>
        <v>#REF!</v>
      </c>
      <c r="AX33" s="38" t="e">
        <f t="shared" si="22"/>
        <v>#REF!</v>
      </c>
      <c r="AY33" s="38" t="e">
        <f t="shared" si="22"/>
        <v>#REF!</v>
      </c>
      <c r="AZ33" s="38" t="e">
        <f t="shared" si="23"/>
        <v>#REF!</v>
      </c>
      <c r="BA33" s="38" t="e">
        <f t="shared" si="23"/>
        <v>#REF!</v>
      </c>
      <c r="BB33" s="38" t="e">
        <f t="shared" si="23"/>
        <v>#REF!</v>
      </c>
      <c r="BC33" s="38" t="e">
        <f t="shared" si="23"/>
        <v>#REF!</v>
      </c>
      <c r="BD33" s="38" t="e">
        <f t="shared" si="23"/>
        <v>#REF!</v>
      </c>
      <c r="BE33" s="38" t="e">
        <f t="shared" si="23"/>
        <v>#REF!</v>
      </c>
      <c r="BF33" s="38" t="e">
        <f t="shared" si="23"/>
        <v>#REF!</v>
      </c>
      <c r="BG33" s="38" t="e">
        <f t="shared" si="23"/>
        <v>#REF!</v>
      </c>
      <c r="BH33" s="38" t="e">
        <f t="shared" si="23"/>
        <v>#REF!</v>
      </c>
      <c r="BI33" s="38" t="e">
        <f t="shared" si="23"/>
        <v>#REF!</v>
      </c>
      <c r="BJ33" s="38" t="e">
        <f t="shared" si="24"/>
        <v>#REF!</v>
      </c>
      <c r="BK33" s="38" t="e">
        <f t="shared" si="24"/>
        <v>#REF!</v>
      </c>
      <c r="BL33" s="38" t="e">
        <f t="shared" si="24"/>
        <v>#REF!</v>
      </c>
      <c r="BM33" s="38" t="e">
        <f t="shared" si="24"/>
        <v>#REF!</v>
      </c>
      <c r="BN33" s="38" t="e">
        <f t="shared" si="24"/>
        <v>#REF!</v>
      </c>
      <c r="BO33" s="38" t="e">
        <f t="shared" si="24"/>
        <v>#REF!</v>
      </c>
      <c r="BP33" s="38" t="e">
        <f t="shared" si="24"/>
        <v>#REF!</v>
      </c>
      <c r="BQ33" s="38" t="e">
        <f t="shared" si="24"/>
        <v>#REF!</v>
      </c>
      <c r="BR33" s="38" t="e">
        <f t="shared" si="24"/>
        <v>#REF!</v>
      </c>
      <c r="BS33" s="38" t="e">
        <f t="shared" si="24"/>
        <v>#REF!</v>
      </c>
      <c r="BT33" s="38" t="e">
        <f t="shared" si="24"/>
        <v>#REF!</v>
      </c>
    </row>
    <row r="34" spans="2:72" x14ac:dyDescent="0.2">
      <c r="B34" s="37">
        <v>20</v>
      </c>
      <c r="C34" s="38" t="e">
        <f>calc_identifiers!D47</f>
        <v>#REF!</v>
      </c>
      <c r="D34" s="39" t="e">
        <f t="shared" si="10"/>
        <v>#REF!</v>
      </c>
      <c r="E34" s="38" t="e">
        <f t="shared" si="11"/>
        <v>#REF!</v>
      </c>
      <c r="F34" s="39" t="e">
        <f t="shared" si="12"/>
        <v>#REF!</v>
      </c>
      <c r="G34" s="38" t="e">
        <f t="shared" si="13"/>
        <v>#REF!</v>
      </c>
      <c r="H34" s="40" t="e">
        <f t="shared" si="0"/>
        <v>#REF!</v>
      </c>
      <c r="I34" s="40" t="e">
        <f t="shared" si="0"/>
        <v>#REF!</v>
      </c>
      <c r="J34" s="40" t="e">
        <f t="shared" si="0"/>
        <v>#REF!</v>
      </c>
      <c r="K34" s="41" t="e">
        <f t="shared" si="1"/>
        <v>#REF!</v>
      </c>
      <c r="L34" s="41" t="e">
        <f t="shared" si="1"/>
        <v>#REF!</v>
      </c>
      <c r="M34" s="41" t="e">
        <f t="shared" si="1"/>
        <v>#REF!</v>
      </c>
      <c r="N34" s="38" t="e">
        <f t="shared" si="2"/>
        <v>#REF!</v>
      </c>
      <c r="O34" s="39" t="e">
        <f t="shared" si="3"/>
        <v>#REF!</v>
      </c>
      <c r="P34" s="41" t="e">
        <f t="shared" si="14"/>
        <v>#REF!</v>
      </c>
      <c r="Q34" s="41" t="e">
        <f t="shared" si="15"/>
        <v>#REF!</v>
      </c>
      <c r="R34" s="41" t="e">
        <f t="shared" si="16"/>
        <v>#REF!</v>
      </c>
      <c r="S34" s="40" t="e">
        <f t="shared" si="17"/>
        <v>#REF!</v>
      </c>
      <c r="T34" s="40" t="e">
        <f t="shared" si="18"/>
        <v>#REF!</v>
      </c>
      <c r="U34" s="40" t="e">
        <f t="shared" si="19"/>
        <v>#REF!</v>
      </c>
      <c r="V34" s="38" t="e">
        <f t="shared" si="20"/>
        <v>#REF!</v>
      </c>
      <c r="W34" s="38" t="e">
        <f t="shared" si="20"/>
        <v>#REF!</v>
      </c>
      <c r="X34" s="38" t="e">
        <f t="shared" si="20"/>
        <v>#REF!</v>
      </c>
      <c r="Y34" s="38" t="e">
        <f t="shared" si="20"/>
        <v>#REF!</v>
      </c>
      <c r="Z34" s="38" t="e">
        <f t="shared" si="20"/>
        <v>#REF!</v>
      </c>
      <c r="AA34" s="38" t="e">
        <f t="shared" si="20"/>
        <v>#REF!</v>
      </c>
      <c r="AB34" s="38" t="e">
        <f t="shared" si="20"/>
        <v>#REF!</v>
      </c>
      <c r="AC34" s="38" t="e">
        <f t="shared" si="20"/>
        <v>#REF!</v>
      </c>
      <c r="AD34" s="38" t="e">
        <f t="shared" si="20"/>
        <v>#REF!</v>
      </c>
      <c r="AE34" s="38" t="e">
        <f t="shared" si="20"/>
        <v>#REF!</v>
      </c>
      <c r="AF34" s="38" t="e">
        <f t="shared" si="21"/>
        <v>#REF!</v>
      </c>
      <c r="AG34" s="38" t="e">
        <f t="shared" si="21"/>
        <v>#REF!</v>
      </c>
      <c r="AH34" s="38" t="e">
        <f t="shared" si="21"/>
        <v>#REF!</v>
      </c>
      <c r="AI34" s="38" t="e">
        <f t="shared" si="21"/>
        <v>#REF!</v>
      </c>
      <c r="AJ34" s="38" t="e">
        <f t="shared" si="21"/>
        <v>#REF!</v>
      </c>
      <c r="AK34" s="38" t="e">
        <f t="shared" si="21"/>
        <v>#REF!</v>
      </c>
      <c r="AL34" s="38" t="e">
        <f t="shared" si="21"/>
        <v>#REF!</v>
      </c>
      <c r="AM34" s="38" t="e">
        <f t="shared" si="21"/>
        <v>#REF!</v>
      </c>
      <c r="AN34" s="38" t="e">
        <f t="shared" si="21"/>
        <v>#REF!</v>
      </c>
      <c r="AO34" s="38" t="e">
        <f t="shared" si="21"/>
        <v>#REF!</v>
      </c>
      <c r="AP34" s="38" t="e">
        <f t="shared" si="22"/>
        <v>#REF!</v>
      </c>
      <c r="AQ34" s="38" t="e">
        <f t="shared" si="22"/>
        <v>#REF!</v>
      </c>
      <c r="AR34" s="38" t="e">
        <f t="shared" si="22"/>
        <v>#REF!</v>
      </c>
      <c r="AS34" s="38" t="e">
        <f t="shared" si="22"/>
        <v>#REF!</v>
      </c>
      <c r="AT34" s="38" t="e">
        <f t="shared" si="22"/>
        <v>#REF!</v>
      </c>
      <c r="AU34" s="38" t="e">
        <f t="shared" si="22"/>
        <v>#REF!</v>
      </c>
      <c r="AV34" s="38" t="e">
        <f t="shared" si="22"/>
        <v>#REF!</v>
      </c>
      <c r="AW34" s="38" t="e">
        <f t="shared" si="22"/>
        <v>#REF!</v>
      </c>
      <c r="AX34" s="38" t="e">
        <f t="shared" si="22"/>
        <v>#REF!</v>
      </c>
      <c r="AY34" s="38" t="e">
        <f t="shared" si="22"/>
        <v>#REF!</v>
      </c>
      <c r="AZ34" s="38" t="e">
        <f t="shared" si="23"/>
        <v>#REF!</v>
      </c>
      <c r="BA34" s="38" t="e">
        <f t="shared" si="23"/>
        <v>#REF!</v>
      </c>
      <c r="BB34" s="38" t="e">
        <f t="shared" si="23"/>
        <v>#REF!</v>
      </c>
      <c r="BC34" s="38" t="e">
        <f t="shared" si="23"/>
        <v>#REF!</v>
      </c>
      <c r="BD34" s="38" t="e">
        <f t="shared" si="23"/>
        <v>#REF!</v>
      </c>
      <c r="BE34" s="38" t="e">
        <f t="shared" si="23"/>
        <v>#REF!</v>
      </c>
      <c r="BF34" s="38" t="e">
        <f t="shared" si="23"/>
        <v>#REF!</v>
      </c>
      <c r="BG34" s="38" t="e">
        <f t="shared" si="23"/>
        <v>#REF!</v>
      </c>
      <c r="BH34" s="38" t="e">
        <f t="shared" si="23"/>
        <v>#REF!</v>
      </c>
      <c r="BI34" s="38" t="e">
        <f t="shared" si="23"/>
        <v>#REF!</v>
      </c>
      <c r="BJ34" s="38" t="e">
        <f t="shared" si="24"/>
        <v>#REF!</v>
      </c>
      <c r="BK34" s="38" t="e">
        <f t="shared" si="24"/>
        <v>#REF!</v>
      </c>
      <c r="BL34" s="38" t="e">
        <f t="shared" si="24"/>
        <v>#REF!</v>
      </c>
      <c r="BM34" s="38" t="e">
        <f t="shared" si="24"/>
        <v>#REF!</v>
      </c>
      <c r="BN34" s="38" t="e">
        <f t="shared" si="24"/>
        <v>#REF!</v>
      </c>
      <c r="BO34" s="38" t="e">
        <f t="shared" si="24"/>
        <v>#REF!</v>
      </c>
      <c r="BP34" s="38" t="e">
        <f t="shared" si="24"/>
        <v>#REF!</v>
      </c>
      <c r="BQ34" s="38" t="e">
        <f t="shared" si="24"/>
        <v>#REF!</v>
      </c>
      <c r="BR34" s="38" t="e">
        <f t="shared" si="24"/>
        <v>#REF!</v>
      </c>
      <c r="BS34" s="38" t="e">
        <f t="shared" si="24"/>
        <v>#REF!</v>
      </c>
      <c r="BT34" s="38" t="e">
        <f t="shared" si="24"/>
        <v>#REF!</v>
      </c>
    </row>
    <row r="35" spans="2:72" x14ac:dyDescent="0.2">
      <c r="B35" s="37">
        <v>21</v>
      </c>
      <c r="C35" s="38" t="e">
        <f>calc_identifiers!D48</f>
        <v>#REF!</v>
      </c>
      <c r="D35" s="39" t="e">
        <f t="shared" si="10"/>
        <v>#REF!</v>
      </c>
      <c r="E35" s="38" t="e">
        <f t="shared" si="11"/>
        <v>#REF!</v>
      </c>
      <c r="F35" s="39" t="e">
        <f t="shared" si="12"/>
        <v>#REF!</v>
      </c>
      <c r="G35" s="38" t="e">
        <f t="shared" si="13"/>
        <v>#REF!</v>
      </c>
      <c r="H35" s="40" t="e">
        <f t="shared" ref="H35:J54" si="25">INDEX(CBInput_Data,MATCH($D35,CBInput_UR,0),MATCH($F35&amp;"_"&amp;H$14,CBInput_UC,0))</f>
        <v>#REF!</v>
      </c>
      <c r="I35" s="40" t="e">
        <f t="shared" si="25"/>
        <v>#REF!</v>
      </c>
      <c r="J35" s="40" t="e">
        <f t="shared" si="25"/>
        <v>#REF!</v>
      </c>
      <c r="K35" s="41" t="e">
        <f t="shared" ref="K35:M54" si="26">INDEX(OPEXInput_Data,MATCH($D35,OPEXInput_UR,0),MATCH($F35&amp;"_"&amp;K$14,OPEXInput_UC,0))</f>
        <v>#REF!</v>
      </c>
      <c r="L35" s="41" t="e">
        <f t="shared" si="26"/>
        <v>#REF!</v>
      </c>
      <c r="M35" s="41" t="e">
        <f t="shared" si="26"/>
        <v>#REF!</v>
      </c>
      <c r="N35" s="38" t="e">
        <f t="shared" si="2"/>
        <v>#REF!</v>
      </c>
      <c r="O35" s="39" t="e">
        <f t="shared" si="3"/>
        <v>#REF!</v>
      </c>
      <c r="P35" s="41" t="e">
        <f t="shared" si="14"/>
        <v>#REF!</v>
      </c>
      <c r="Q35" s="41" t="e">
        <f t="shared" si="15"/>
        <v>#REF!</v>
      </c>
      <c r="R35" s="41" t="e">
        <f t="shared" si="16"/>
        <v>#REF!</v>
      </c>
      <c r="S35" s="40" t="e">
        <f t="shared" si="17"/>
        <v>#REF!</v>
      </c>
      <c r="T35" s="40" t="e">
        <f t="shared" si="18"/>
        <v>#REF!</v>
      </c>
      <c r="U35" s="40" t="e">
        <f t="shared" si="19"/>
        <v>#REF!</v>
      </c>
      <c r="V35" s="38" t="e">
        <f t="shared" ref="V35:AE44" si="27">IF(V$14&lt;$N35,0, IF(V$14&gt;=$O35,0, IF(V$14&lt;Inp_BaseYear1,$S35, IF(V$14&lt;Inp_BaseYear2,$S35+($T35-$S35)/(Inp_BaseYear2-Inp_BaseYear1)*(V$14-Inp_BaseYear1), IF(V$14&lt;Inp_BaseYear3,$T35+($U35-$T35)/(Inp_BaseYear3-Inp_BaseYear2)*(V$14-Inp_BaseYear2), IF(TRUE,$U35))))))</f>
        <v>#REF!</v>
      </c>
      <c r="W35" s="38" t="e">
        <f t="shared" si="27"/>
        <v>#REF!</v>
      </c>
      <c r="X35" s="38" t="e">
        <f t="shared" si="27"/>
        <v>#REF!</v>
      </c>
      <c r="Y35" s="38" t="e">
        <f t="shared" si="27"/>
        <v>#REF!</v>
      </c>
      <c r="Z35" s="38" t="e">
        <f t="shared" si="27"/>
        <v>#REF!</v>
      </c>
      <c r="AA35" s="38" t="e">
        <f t="shared" si="27"/>
        <v>#REF!</v>
      </c>
      <c r="AB35" s="38" t="e">
        <f t="shared" si="27"/>
        <v>#REF!</v>
      </c>
      <c r="AC35" s="38" t="e">
        <f t="shared" si="27"/>
        <v>#REF!</v>
      </c>
      <c r="AD35" s="38" t="e">
        <f t="shared" si="27"/>
        <v>#REF!</v>
      </c>
      <c r="AE35" s="38" t="e">
        <f t="shared" si="27"/>
        <v>#REF!</v>
      </c>
      <c r="AF35" s="38" t="e">
        <f t="shared" ref="AF35:AO44" si="28">IF(AF$14&lt;$N35,0, IF(AF$14&gt;=$O35,0, IF(AF$14&lt;Inp_BaseYear1,$S35, IF(AF$14&lt;Inp_BaseYear2,$S35+($T35-$S35)/(Inp_BaseYear2-Inp_BaseYear1)*(AF$14-Inp_BaseYear1), IF(AF$14&lt;Inp_BaseYear3,$T35+($U35-$T35)/(Inp_BaseYear3-Inp_BaseYear2)*(AF$14-Inp_BaseYear2), IF(TRUE,$U35))))))</f>
        <v>#REF!</v>
      </c>
      <c r="AG35" s="38" t="e">
        <f t="shared" si="28"/>
        <v>#REF!</v>
      </c>
      <c r="AH35" s="38" t="e">
        <f t="shared" si="28"/>
        <v>#REF!</v>
      </c>
      <c r="AI35" s="38" t="e">
        <f t="shared" si="28"/>
        <v>#REF!</v>
      </c>
      <c r="AJ35" s="38" t="e">
        <f t="shared" si="28"/>
        <v>#REF!</v>
      </c>
      <c r="AK35" s="38" t="e">
        <f t="shared" si="28"/>
        <v>#REF!</v>
      </c>
      <c r="AL35" s="38" t="e">
        <f t="shared" si="28"/>
        <v>#REF!</v>
      </c>
      <c r="AM35" s="38" t="e">
        <f t="shared" si="28"/>
        <v>#REF!</v>
      </c>
      <c r="AN35" s="38" t="e">
        <f t="shared" si="28"/>
        <v>#REF!</v>
      </c>
      <c r="AO35" s="38" t="e">
        <f t="shared" si="28"/>
        <v>#REF!</v>
      </c>
      <c r="AP35" s="38" t="e">
        <f t="shared" ref="AP35:AY44" si="29">IF(AP$14&lt;$N35,0, IF(AP$14&gt;=$O35,0, IF(AP$14&lt;Inp_BaseYear1,$S35, IF(AP$14&lt;Inp_BaseYear2,$S35+($T35-$S35)/(Inp_BaseYear2-Inp_BaseYear1)*(AP$14-Inp_BaseYear1), IF(AP$14&lt;Inp_BaseYear3,$T35+($U35-$T35)/(Inp_BaseYear3-Inp_BaseYear2)*(AP$14-Inp_BaseYear2), IF(TRUE,$U35))))))</f>
        <v>#REF!</v>
      </c>
      <c r="AQ35" s="38" t="e">
        <f t="shared" si="29"/>
        <v>#REF!</v>
      </c>
      <c r="AR35" s="38" t="e">
        <f t="shared" si="29"/>
        <v>#REF!</v>
      </c>
      <c r="AS35" s="38" t="e">
        <f t="shared" si="29"/>
        <v>#REF!</v>
      </c>
      <c r="AT35" s="38" t="e">
        <f t="shared" si="29"/>
        <v>#REF!</v>
      </c>
      <c r="AU35" s="38" t="e">
        <f t="shared" si="29"/>
        <v>#REF!</v>
      </c>
      <c r="AV35" s="38" t="e">
        <f t="shared" si="29"/>
        <v>#REF!</v>
      </c>
      <c r="AW35" s="38" t="e">
        <f t="shared" si="29"/>
        <v>#REF!</v>
      </c>
      <c r="AX35" s="38" t="e">
        <f t="shared" si="29"/>
        <v>#REF!</v>
      </c>
      <c r="AY35" s="38" t="e">
        <f t="shared" si="29"/>
        <v>#REF!</v>
      </c>
      <c r="AZ35" s="38" t="e">
        <f t="shared" ref="AZ35:BI44" si="30">IF(AZ$14&lt;$N35,0, IF(AZ$14&gt;=$O35,0, IF(AZ$14&lt;Inp_BaseYear1,$S35, IF(AZ$14&lt;Inp_BaseYear2,$S35+($T35-$S35)/(Inp_BaseYear2-Inp_BaseYear1)*(AZ$14-Inp_BaseYear1), IF(AZ$14&lt;Inp_BaseYear3,$T35+($U35-$T35)/(Inp_BaseYear3-Inp_BaseYear2)*(AZ$14-Inp_BaseYear2), IF(TRUE,$U35))))))</f>
        <v>#REF!</v>
      </c>
      <c r="BA35" s="38" t="e">
        <f t="shared" si="30"/>
        <v>#REF!</v>
      </c>
      <c r="BB35" s="38" t="e">
        <f t="shared" si="30"/>
        <v>#REF!</v>
      </c>
      <c r="BC35" s="38" t="e">
        <f t="shared" si="30"/>
        <v>#REF!</v>
      </c>
      <c r="BD35" s="38" t="e">
        <f t="shared" si="30"/>
        <v>#REF!</v>
      </c>
      <c r="BE35" s="38" t="e">
        <f t="shared" si="30"/>
        <v>#REF!</v>
      </c>
      <c r="BF35" s="38" t="e">
        <f t="shared" si="30"/>
        <v>#REF!</v>
      </c>
      <c r="BG35" s="38" t="e">
        <f t="shared" si="30"/>
        <v>#REF!</v>
      </c>
      <c r="BH35" s="38" t="e">
        <f t="shared" si="30"/>
        <v>#REF!</v>
      </c>
      <c r="BI35" s="38" t="e">
        <f t="shared" si="30"/>
        <v>#REF!</v>
      </c>
      <c r="BJ35" s="38" t="e">
        <f t="shared" ref="BJ35:BT44" si="31">IF(BJ$14&lt;$N35,0, IF(BJ$14&gt;=$O35,0, IF(BJ$14&lt;Inp_BaseYear1,$S35, IF(BJ$14&lt;Inp_BaseYear2,$S35+($T35-$S35)/(Inp_BaseYear2-Inp_BaseYear1)*(BJ$14-Inp_BaseYear1), IF(BJ$14&lt;Inp_BaseYear3,$T35+($U35-$T35)/(Inp_BaseYear3-Inp_BaseYear2)*(BJ$14-Inp_BaseYear2), IF(TRUE,$U35))))))</f>
        <v>#REF!</v>
      </c>
      <c r="BK35" s="38" t="e">
        <f t="shared" si="31"/>
        <v>#REF!</v>
      </c>
      <c r="BL35" s="38" t="e">
        <f t="shared" si="31"/>
        <v>#REF!</v>
      </c>
      <c r="BM35" s="38" t="e">
        <f t="shared" si="31"/>
        <v>#REF!</v>
      </c>
      <c r="BN35" s="38" t="e">
        <f t="shared" si="31"/>
        <v>#REF!</v>
      </c>
      <c r="BO35" s="38" t="e">
        <f t="shared" si="31"/>
        <v>#REF!</v>
      </c>
      <c r="BP35" s="38" t="e">
        <f t="shared" si="31"/>
        <v>#REF!</v>
      </c>
      <c r="BQ35" s="38" t="e">
        <f t="shared" si="31"/>
        <v>#REF!</v>
      </c>
      <c r="BR35" s="38" t="e">
        <f t="shared" si="31"/>
        <v>#REF!</v>
      </c>
      <c r="BS35" s="38" t="e">
        <f t="shared" si="31"/>
        <v>#REF!</v>
      </c>
      <c r="BT35" s="38" t="e">
        <f t="shared" si="31"/>
        <v>#REF!</v>
      </c>
    </row>
    <row r="36" spans="2:72" x14ac:dyDescent="0.2">
      <c r="B36" s="37">
        <v>22</v>
      </c>
      <c r="C36" s="38" t="e">
        <f>calc_identifiers!D49</f>
        <v>#REF!</v>
      </c>
      <c r="D36" s="39" t="e">
        <f t="shared" si="10"/>
        <v>#REF!</v>
      </c>
      <c r="E36" s="38" t="e">
        <f t="shared" si="11"/>
        <v>#REF!</v>
      </c>
      <c r="F36" s="39" t="e">
        <f t="shared" si="12"/>
        <v>#REF!</v>
      </c>
      <c r="G36" s="38" t="e">
        <f t="shared" si="13"/>
        <v>#REF!</v>
      </c>
      <c r="H36" s="40" t="e">
        <f t="shared" si="25"/>
        <v>#REF!</v>
      </c>
      <c r="I36" s="40" t="e">
        <f t="shared" si="25"/>
        <v>#REF!</v>
      </c>
      <c r="J36" s="40" t="e">
        <f t="shared" si="25"/>
        <v>#REF!</v>
      </c>
      <c r="K36" s="41" t="e">
        <f t="shared" si="26"/>
        <v>#REF!</v>
      </c>
      <c r="L36" s="41" t="e">
        <f t="shared" si="26"/>
        <v>#REF!</v>
      </c>
      <c r="M36" s="41" t="e">
        <f t="shared" si="26"/>
        <v>#REF!</v>
      </c>
      <c r="N36" s="38" t="e">
        <f t="shared" si="2"/>
        <v>#REF!</v>
      </c>
      <c r="O36" s="39" t="e">
        <f t="shared" si="3"/>
        <v>#REF!</v>
      </c>
      <c r="P36" s="41" t="e">
        <f t="shared" si="14"/>
        <v>#REF!</v>
      </c>
      <c r="Q36" s="41" t="e">
        <f t="shared" si="15"/>
        <v>#REF!</v>
      </c>
      <c r="R36" s="41" t="e">
        <f t="shared" si="16"/>
        <v>#REF!</v>
      </c>
      <c r="S36" s="40" t="e">
        <f t="shared" si="17"/>
        <v>#REF!</v>
      </c>
      <c r="T36" s="40" t="e">
        <f t="shared" si="18"/>
        <v>#REF!</v>
      </c>
      <c r="U36" s="40" t="e">
        <f t="shared" si="19"/>
        <v>#REF!</v>
      </c>
      <c r="V36" s="38" t="e">
        <f t="shared" si="27"/>
        <v>#REF!</v>
      </c>
      <c r="W36" s="38" t="e">
        <f t="shared" si="27"/>
        <v>#REF!</v>
      </c>
      <c r="X36" s="38" t="e">
        <f t="shared" si="27"/>
        <v>#REF!</v>
      </c>
      <c r="Y36" s="38" t="e">
        <f t="shared" si="27"/>
        <v>#REF!</v>
      </c>
      <c r="Z36" s="38" t="e">
        <f t="shared" si="27"/>
        <v>#REF!</v>
      </c>
      <c r="AA36" s="38" t="e">
        <f t="shared" si="27"/>
        <v>#REF!</v>
      </c>
      <c r="AB36" s="38" t="e">
        <f t="shared" si="27"/>
        <v>#REF!</v>
      </c>
      <c r="AC36" s="38" t="e">
        <f t="shared" si="27"/>
        <v>#REF!</v>
      </c>
      <c r="AD36" s="38" t="e">
        <f t="shared" si="27"/>
        <v>#REF!</v>
      </c>
      <c r="AE36" s="38" t="e">
        <f t="shared" si="27"/>
        <v>#REF!</v>
      </c>
      <c r="AF36" s="38" t="e">
        <f t="shared" si="28"/>
        <v>#REF!</v>
      </c>
      <c r="AG36" s="38" t="e">
        <f t="shared" si="28"/>
        <v>#REF!</v>
      </c>
      <c r="AH36" s="38" t="e">
        <f t="shared" si="28"/>
        <v>#REF!</v>
      </c>
      <c r="AI36" s="38" t="e">
        <f t="shared" si="28"/>
        <v>#REF!</v>
      </c>
      <c r="AJ36" s="38" t="e">
        <f t="shared" si="28"/>
        <v>#REF!</v>
      </c>
      <c r="AK36" s="38" t="e">
        <f t="shared" si="28"/>
        <v>#REF!</v>
      </c>
      <c r="AL36" s="38" t="e">
        <f t="shared" si="28"/>
        <v>#REF!</v>
      </c>
      <c r="AM36" s="38" t="e">
        <f t="shared" si="28"/>
        <v>#REF!</v>
      </c>
      <c r="AN36" s="38" t="e">
        <f t="shared" si="28"/>
        <v>#REF!</v>
      </c>
      <c r="AO36" s="38" t="e">
        <f t="shared" si="28"/>
        <v>#REF!</v>
      </c>
      <c r="AP36" s="38" t="e">
        <f t="shared" si="29"/>
        <v>#REF!</v>
      </c>
      <c r="AQ36" s="38" t="e">
        <f t="shared" si="29"/>
        <v>#REF!</v>
      </c>
      <c r="AR36" s="38" t="e">
        <f t="shared" si="29"/>
        <v>#REF!</v>
      </c>
      <c r="AS36" s="38" t="e">
        <f t="shared" si="29"/>
        <v>#REF!</v>
      </c>
      <c r="AT36" s="38" t="e">
        <f t="shared" si="29"/>
        <v>#REF!</v>
      </c>
      <c r="AU36" s="38" t="e">
        <f t="shared" si="29"/>
        <v>#REF!</v>
      </c>
      <c r="AV36" s="38" t="e">
        <f t="shared" si="29"/>
        <v>#REF!</v>
      </c>
      <c r="AW36" s="38" t="e">
        <f t="shared" si="29"/>
        <v>#REF!</v>
      </c>
      <c r="AX36" s="38" t="e">
        <f t="shared" si="29"/>
        <v>#REF!</v>
      </c>
      <c r="AY36" s="38" t="e">
        <f t="shared" si="29"/>
        <v>#REF!</v>
      </c>
      <c r="AZ36" s="38" t="e">
        <f t="shared" si="30"/>
        <v>#REF!</v>
      </c>
      <c r="BA36" s="38" t="e">
        <f t="shared" si="30"/>
        <v>#REF!</v>
      </c>
      <c r="BB36" s="38" t="e">
        <f t="shared" si="30"/>
        <v>#REF!</v>
      </c>
      <c r="BC36" s="38" t="e">
        <f t="shared" si="30"/>
        <v>#REF!</v>
      </c>
      <c r="BD36" s="38" t="e">
        <f t="shared" si="30"/>
        <v>#REF!</v>
      </c>
      <c r="BE36" s="38" t="e">
        <f t="shared" si="30"/>
        <v>#REF!</v>
      </c>
      <c r="BF36" s="38" t="e">
        <f t="shared" si="30"/>
        <v>#REF!</v>
      </c>
      <c r="BG36" s="38" t="e">
        <f t="shared" si="30"/>
        <v>#REF!</v>
      </c>
      <c r="BH36" s="38" t="e">
        <f t="shared" si="30"/>
        <v>#REF!</v>
      </c>
      <c r="BI36" s="38" t="e">
        <f t="shared" si="30"/>
        <v>#REF!</v>
      </c>
      <c r="BJ36" s="38" t="e">
        <f t="shared" si="31"/>
        <v>#REF!</v>
      </c>
      <c r="BK36" s="38" t="e">
        <f t="shared" si="31"/>
        <v>#REF!</v>
      </c>
      <c r="BL36" s="38" t="e">
        <f t="shared" si="31"/>
        <v>#REF!</v>
      </c>
      <c r="BM36" s="38" t="e">
        <f t="shared" si="31"/>
        <v>#REF!</v>
      </c>
      <c r="BN36" s="38" t="e">
        <f t="shared" si="31"/>
        <v>#REF!</v>
      </c>
      <c r="BO36" s="38" t="e">
        <f t="shared" si="31"/>
        <v>#REF!</v>
      </c>
      <c r="BP36" s="38" t="e">
        <f t="shared" si="31"/>
        <v>#REF!</v>
      </c>
      <c r="BQ36" s="38" t="e">
        <f t="shared" si="31"/>
        <v>#REF!</v>
      </c>
      <c r="BR36" s="38" t="e">
        <f t="shared" si="31"/>
        <v>#REF!</v>
      </c>
      <c r="BS36" s="38" t="e">
        <f t="shared" si="31"/>
        <v>#REF!</v>
      </c>
      <c r="BT36" s="38" t="e">
        <f t="shared" si="31"/>
        <v>#REF!</v>
      </c>
    </row>
    <row r="37" spans="2:72" x14ac:dyDescent="0.2">
      <c r="B37" s="37">
        <v>23</v>
      </c>
      <c r="C37" s="38" t="e">
        <f>calc_identifiers!D50</f>
        <v>#REF!</v>
      </c>
      <c r="D37" s="39" t="e">
        <f t="shared" si="10"/>
        <v>#REF!</v>
      </c>
      <c r="E37" s="38" t="e">
        <f t="shared" si="11"/>
        <v>#REF!</v>
      </c>
      <c r="F37" s="39" t="e">
        <f t="shared" si="12"/>
        <v>#REF!</v>
      </c>
      <c r="G37" s="38" t="e">
        <f t="shared" si="13"/>
        <v>#REF!</v>
      </c>
      <c r="H37" s="40" t="e">
        <f t="shared" si="25"/>
        <v>#REF!</v>
      </c>
      <c r="I37" s="40" t="e">
        <f t="shared" si="25"/>
        <v>#REF!</v>
      </c>
      <c r="J37" s="40" t="e">
        <f t="shared" si="25"/>
        <v>#REF!</v>
      </c>
      <c r="K37" s="41" t="e">
        <f t="shared" si="26"/>
        <v>#REF!</v>
      </c>
      <c r="L37" s="41" t="e">
        <f t="shared" si="26"/>
        <v>#REF!</v>
      </c>
      <c r="M37" s="41" t="e">
        <f t="shared" si="26"/>
        <v>#REF!</v>
      </c>
      <c r="N37" s="38" t="e">
        <f t="shared" si="2"/>
        <v>#REF!</v>
      </c>
      <c r="O37" s="39" t="e">
        <f t="shared" si="3"/>
        <v>#REF!</v>
      </c>
      <c r="P37" s="41" t="e">
        <f t="shared" si="14"/>
        <v>#REF!</v>
      </c>
      <c r="Q37" s="41" t="e">
        <f t="shared" si="15"/>
        <v>#REF!</v>
      </c>
      <c r="R37" s="41" t="e">
        <f t="shared" si="16"/>
        <v>#REF!</v>
      </c>
      <c r="S37" s="40" t="e">
        <f t="shared" si="17"/>
        <v>#REF!</v>
      </c>
      <c r="T37" s="40" t="e">
        <f t="shared" si="18"/>
        <v>#REF!</v>
      </c>
      <c r="U37" s="40" t="e">
        <f t="shared" si="19"/>
        <v>#REF!</v>
      </c>
      <c r="V37" s="38" t="e">
        <f t="shared" si="27"/>
        <v>#REF!</v>
      </c>
      <c r="W37" s="38" t="e">
        <f t="shared" si="27"/>
        <v>#REF!</v>
      </c>
      <c r="X37" s="38" t="e">
        <f t="shared" si="27"/>
        <v>#REF!</v>
      </c>
      <c r="Y37" s="38" t="e">
        <f t="shared" si="27"/>
        <v>#REF!</v>
      </c>
      <c r="Z37" s="38" t="e">
        <f t="shared" si="27"/>
        <v>#REF!</v>
      </c>
      <c r="AA37" s="38" t="e">
        <f t="shared" si="27"/>
        <v>#REF!</v>
      </c>
      <c r="AB37" s="38" t="e">
        <f t="shared" si="27"/>
        <v>#REF!</v>
      </c>
      <c r="AC37" s="38" t="e">
        <f t="shared" si="27"/>
        <v>#REF!</v>
      </c>
      <c r="AD37" s="38" t="e">
        <f t="shared" si="27"/>
        <v>#REF!</v>
      </c>
      <c r="AE37" s="38" t="e">
        <f t="shared" si="27"/>
        <v>#REF!</v>
      </c>
      <c r="AF37" s="38" t="e">
        <f t="shared" si="28"/>
        <v>#REF!</v>
      </c>
      <c r="AG37" s="38" t="e">
        <f t="shared" si="28"/>
        <v>#REF!</v>
      </c>
      <c r="AH37" s="38" t="e">
        <f t="shared" si="28"/>
        <v>#REF!</v>
      </c>
      <c r="AI37" s="38" t="e">
        <f t="shared" si="28"/>
        <v>#REF!</v>
      </c>
      <c r="AJ37" s="38" t="e">
        <f t="shared" si="28"/>
        <v>#REF!</v>
      </c>
      <c r="AK37" s="38" t="e">
        <f t="shared" si="28"/>
        <v>#REF!</v>
      </c>
      <c r="AL37" s="38" t="e">
        <f t="shared" si="28"/>
        <v>#REF!</v>
      </c>
      <c r="AM37" s="38" t="e">
        <f t="shared" si="28"/>
        <v>#REF!</v>
      </c>
      <c r="AN37" s="38" t="e">
        <f t="shared" si="28"/>
        <v>#REF!</v>
      </c>
      <c r="AO37" s="38" t="e">
        <f t="shared" si="28"/>
        <v>#REF!</v>
      </c>
      <c r="AP37" s="38" t="e">
        <f t="shared" si="29"/>
        <v>#REF!</v>
      </c>
      <c r="AQ37" s="38" t="e">
        <f t="shared" si="29"/>
        <v>#REF!</v>
      </c>
      <c r="AR37" s="38" t="e">
        <f t="shared" si="29"/>
        <v>#REF!</v>
      </c>
      <c r="AS37" s="38" t="e">
        <f t="shared" si="29"/>
        <v>#REF!</v>
      </c>
      <c r="AT37" s="38" t="e">
        <f t="shared" si="29"/>
        <v>#REF!</v>
      </c>
      <c r="AU37" s="38" t="e">
        <f t="shared" si="29"/>
        <v>#REF!</v>
      </c>
      <c r="AV37" s="38" t="e">
        <f t="shared" si="29"/>
        <v>#REF!</v>
      </c>
      <c r="AW37" s="38" t="e">
        <f t="shared" si="29"/>
        <v>#REF!</v>
      </c>
      <c r="AX37" s="38" t="e">
        <f t="shared" si="29"/>
        <v>#REF!</v>
      </c>
      <c r="AY37" s="38" t="e">
        <f t="shared" si="29"/>
        <v>#REF!</v>
      </c>
      <c r="AZ37" s="38" t="e">
        <f t="shared" si="30"/>
        <v>#REF!</v>
      </c>
      <c r="BA37" s="38" t="e">
        <f t="shared" si="30"/>
        <v>#REF!</v>
      </c>
      <c r="BB37" s="38" t="e">
        <f t="shared" si="30"/>
        <v>#REF!</v>
      </c>
      <c r="BC37" s="38" t="e">
        <f t="shared" si="30"/>
        <v>#REF!</v>
      </c>
      <c r="BD37" s="38" t="e">
        <f t="shared" si="30"/>
        <v>#REF!</v>
      </c>
      <c r="BE37" s="38" t="e">
        <f t="shared" si="30"/>
        <v>#REF!</v>
      </c>
      <c r="BF37" s="38" t="e">
        <f t="shared" si="30"/>
        <v>#REF!</v>
      </c>
      <c r="BG37" s="38" t="e">
        <f t="shared" si="30"/>
        <v>#REF!</v>
      </c>
      <c r="BH37" s="38" t="e">
        <f t="shared" si="30"/>
        <v>#REF!</v>
      </c>
      <c r="BI37" s="38" t="e">
        <f t="shared" si="30"/>
        <v>#REF!</v>
      </c>
      <c r="BJ37" s="38" t="e">
        <f t="shared" si="31"/>
        <v>#REF!</v>
      </c>
      <c r="BK37" s="38" t="e">
        <f t="shared" si="31"/>
        <v>#REF!</v>
      </c>
      <c r="BL37" s="38" t="e">
        <f t="shared" si="31"/>
        <v>#REF!</v>
      </c>
      <c r="BM37" s="38" t="e">
        <f t="shared" si="31"/>
        <v>#REF!</v>
      </c>
      <c r="BN37" s="38" t="e">
        <f t="shared" si="31"/>
        <v>#REF!</v>
      </c>
      <c r="BO37" s="38" t="e">
        <f t="shared" si="31"/>
        <v>#REF!</v>
      </c>
      <c r="BP37" s="38" t="e">
        <f t="shared" si="31"/>
        <v>#REF!</v>
      </c>
      <c r="BQ37" s="38" t="e">
        <f t="shared" si="31"/>
        <v>#REF!</v>
      </c>
      <c r="BR37" s="38" t="e">
        <f t="shared" si="31"/>
        <v>#REF!</v>
      </c>
      <c r="BS37" s="38" t="e">
        <f t="shared" si="31"/>
        <v>#REF!</v>
      </c>
      <c r="BT37" s="38" t="e">
        <f t="shared" si="31"/>
        <v>#REF!</v>
      </c>
    </row>
    <row r="38" spans="2:72" x14ac:dyDescent="0.2">
      <c r="B38" s="37">
        <v>24</v>
      </c>
      <c r="C38" s="38" t="e">
        <f>calc_identifiers!D51</f>
        <v>#REF!</v>
      </c>
      <c r="D38" s="39" t="e">
        <f t="shared" si="10"/>
        <v>#REF!</v>
      </c>
      <c r="E38" s="38" t="e">
        <f t="shared" si="11"/>
        <v>#REF!</v>
      </c>
      <c r="F38" s="39" t="e">
        <f t="shared" si="12"/>
        <v>#REF!</v>
      </c>
      <c r="G38" s="38" t="e">
        <f t="shared" si="13"/>
        <v>#REF!</v>
      </c>
      <c r="H38" s="40" t="e">
        <f t="shared" si="25"/>
        <v>#REF!</v>
      </c>
      <c r="I38" s="40" t="e">
        <f t="shared" si="25"/>
        <v>#REF!</v>
      </c>
      <c r="J38" s="40" t="e">
        <f t="shared" si="25"/>
        <v>#REF!</v>
      </c>
      <c r="K38" s="41" t="e">
        <f t="shared" si="26"/>
        <v>#REF!</v>
      </c>
      <c r="L38" s="41" t="e">
        <f t="shared" si="26"/>
        <v>#REF!</v>
      </c>
      <c r="M38" s="41" t="e">
        <f t="shared" si="26"/>
        <v>#REF!</v>
      </c>
      <c r="N38" s="38" t="e">
        <f t="shared" si="2"/>
        <v>#REF!</v>
      </c>
      <c r="O38" s="39" t="e">
        <f t="shared" si="3"/>
        <v>#REF!</v>
      </c>
      <c r="P38" s="41" t="e">
        <f t="shared" si="14"/>
        <v>#REF!</v>
      </c>
      <c r="Q38" s="41" t="e">
        <f t="shared" si="15"/>
        <v>#REF!</v>
      </c>
      <c r="R38" s="41" t="e">
        <f t="shared" si="16"/>
        <v>#REF!</v>
      </c>
      <c r="S38" s="40" t="e">
        <f t="shared" si="17"/>
        <v>#REF!</v>
      </c>
      <c r="T38" s="40" t="e">
        <f t="shared" si="18"/>
        <v>#REF!</v>
      </c>
      <c r="U38" s="40" t="e">
        <f t="shared" si="19"/>
        <v>#REF!</v>
      </c>
      <c r="V38" s="38" t="e">
        <f t="shared" si="27"/>
        <v>#REF!</v>
      </c>
      <c r="W38" s="38" t="e">
        <f t="shared" si="27"/>
        <v>#REF!</v>
      </c>
      <c r="X38" s="38" t="e">
        <f t="shared" si="27"/>
        <v>#REF!</v>
      </c>
      <c r="Y38" s="38" t="e">
        <f t="shared" si="27"/>
        <v>#REF!</v>
      </c>
      <c r="Z38" s="38" t="e">
        <f t="shared" si="27"/>
        <v>#REF!</v>
      </c>
      <c r="AA38" s="38" t="e">
        <f t="shared" si="27"/>
        <v>#REF!</v>
      </c>
      <c r="AB38" s="38" t="e">
        <f t="shared" si="27"/>
        <v>#REF!</v>
      </c>
      <c r="AC38" s="38" t="e">
        <f t="shared" si="27"/>
        <v>#REF!</v>
      </c>
      <c r="AD38" s="38" t="e">
        <f t="shared" si="27"/>
        <v>#REF!</v>
      </c>
      <c r="AE38" s="38" t="e">
        <f t="shared" si="27"/>
        <v>#REF!</v>
      </c>
      <c r="AF38" s="38" t="e">
        <f t="shared" si="28"/>
        <v>#REF!</v>
      </c>
      <c r="AG38" s="38" t="e">
        <f t="shared" si="28"/>
        <v>#REF!</v>
      </c>
      <c r="AH38" s="38" t="e">
        <f t="shared" si="28"/>
        <v>#REF!</v>
      </c>
      <c r="AI38" s="38" t="e">
        <f t="shared" si="28"/>
        <v>#REF!</v>
      </c>
      <c r="AJ38" s="38" t="e">
        <f t="shared" si="28"/>
        <v>#REF!</v>
      </c>
      <c r="AK38" s="38" t="e">
        <f t="shared" si="28"/>
        <v>#REF!</v>
      </c>
      <c r="AL38" s="38" t="e">
        <f t="shared" si="28"/>
        <v>#REF!</v>
      </c>
      <c r="AM38" s="38" t="e">
        <f t="shared" si="28"/>
        <v>#REF!</v>
      </c>
      <c r="AN38" s="38" t="e">
        <f t="shared" si="28"/>
        <v>#REF!</v>
      </c>
      <c r="AO38" s="38" t="e">
        <f t="shared" si="28"/>
        <v>#REF!</v>
      </c>
      <c r="AP38" s="38" t="e">
        <f t="shared" si="29"/>
        <v>#REF!</v>
      </c>
      <c r="AQ38" s="38" t="e">
        <f t="shared" si="29"/>
        <v>#REF!</v>
      </c>
      <c r="AR38" s="38" t="e">
        <f t="shared" si="29"/>
        <v>#REF!</v>
      </c>
      <c r="AS38" s="38" t="e">
        <f t="shared" si="29"/>
        <v>#REF!</v>
      </c>
      <c r="AT38" s="38" t="e">
        <f t="shared" si="29"/>
        <v>#REF!</v>
      </c>
      <c r="AU38" s="38" t="e">
        <f t="shared" si="29"/>
        <v>#REF!</v>
      </c>
      <c r="AV38" s="38" t="e">
        <f t="shared" si="29"/>
        <v>#REF!</v>
      </c>
      <c r="AW38" s="38" t="e">
        <f t="shared" si="29"/>
        <v>#REF!</v>
      </c>
      <c r="AX38" s="38" t="e">
        <f t="shared" si="29"/>
        <v>#REF!</v>
      </c>
      <c r="AY38" s="38" t="e">
        <f t="shared" si="29"/>
        <v>#REF!</v>
      </c>
      <c r="AZ38" s="38" t="e">
        <f t="shared" si="30"/>
        <v>#REF!</v>
      </c>
      <c r="BA38" s="38" t="e">
        <f t="shared" si="30"/>
        <v>#REF!</v>
      </c>
      <c r="BB38" s="38" t="e">
        <f t="shared" si="30"/>
        <v>#REF!</v>
      </c>
      <c r="BC38" s="38" t="e">
        <f t="shared" si="30"/>
        <v>#REF!</v>
      </c>
      <c r="BD38" s="38" t="e">
        <f t="shared" si="30"/>
        <v>#REF!</v>
      </c>
      <c r="BE38" s="38" t="e">
        <f t="shared" si="30"/>
        <v>#REF!</v>
      </c>
      <c r="BF38" s="38" t="e">
        <f t="shared" si="30"/>
        <v>#REF!</v>
      </c>
      <c r="BG38" s="38" t="e">
        <f t="shared" si="30"/>
        <v>#REF!</v>
      </c>
      <c r="BH38" s="38" t="e">
        <f t="shared" si="30"/>
        <v>#REF!</v>
      </c>
      <c r="BI38" s="38" t="e">
        <f t="shared" si="30"/>
        <v>#REF!</v>
      </c>
      <c r="BJ38" s="38" t="e">
        <f t="shared" si="31"/>
        <v>#REF!</v>
      </c>
      <c r="BK38" s="38" t="e">
        <f t="shared" si="31"/>
        <v>#REF!</v>
      </c>
      <c r="BL38" s="38" t="e">
        <f t="shared" si="31"/>
        <v>#REF!</v>
      </c>
      <c r="BM38" s="38" t="e">
        <f t="shared" si="31"/>
        <v>#REF!</v>
      </c>
      <c r="BN38" s="38" t="e">
        <f t="shared" si="31"/>
        <v>#REF!</v>
      </c>
      <c r="BO38" s="38" t="e">
        <f t="shared" si="31"/>
        <v>#REF!</v>
      </c>
      <c r="BP38" s="38" t="e">
        <f t="shared" si="31"/>
        <v>#REF!</v>
      </c>
      <c r="BQ38" s="38" t="e">
        <f t="shared" si="31"/>
        <v>#REF!</v>
      </c>
      <c r="BR38" s="38" t="e">
        <f t="shared" si="31"/>
        <v>#REF!</v>
      </c>
      <c r="BS38" s="38" t="e">
        <f t="shared" si="31"/>
        <v>#REF!</v>
      </c>
      <c r="BT38" s="38" t="e">
        <f t="shared" si="31"/>
        <v>#REF!</v>
      </c>
    </row>
    <row r="39" spans="2:72" x14ac:dyDescent="0.2">
      <c r="B39" s="37">
        <v>25</v>
      </c>
      <c r="C39" s="38" t="e">
        <f>calc_identifiers!D52</f>
        <v>#REF!</v>
      </c>
      <c r="D39" s="39" t="e">
        <f t="shared" si="10"/>
        <v>#REF!</v>
      </c>
      <c r="E39" s="38" t="e">
        <f t="shared" si="11"/>
        <v>#REF!</v>
      </c>
      <c r="F39" s="39" t="e">
        <f t="shared" si="12"/>
        <v>#REF!</v>
      </c>
      <c r="G39" s="38" t="e">
        <f t="shared" si="13"/>
        <v>#REF!</v>
      </c>
      <c r="H39" s="40" t="e">
        <f t="shared" si="25"/>
        <v>#REF!</v>
      </c>
      <c r="I39" s="40" t="e">
        <f t="shared" si="25"/>
        <v>#REF!</v>
      </c>
      <c r="J39" s="40" t="e">
        <f t="shared" si="25"/>
        <v>#REF!</v>
      </c>
      <c r="K39" s="41" t="e">
        <f t="shared" si="26"/>
        <v>#REF!</v>
      </c>
      <c r="L39" s="41" t="e">
        <f t="shared" si="26"/>
        <v>#REF!</v>
      </c>
      <c r="M39" s="41" t="e">
        <f t="shared" si="26"/>
        <v>#REF!</v>
      </c>
      <c r="N39" s="38" t="e">
        <f t="shared" si="2"/>
        <v>#REF!</v>
      </c>
      <c r="O39" s="39" t="e">
        <f t="shared" si="3"/>
        <v>#REF!</v>
      </c>
      <c r="P39" s="41" t="e">
        <f t="shared" si="14"/>
        <v>#REF!</v>
      </c>
      <c r="Q39" s="41" t="e">
        <f t="shared" si="15"/>
        <v>#REF!</v>
      </c>
      <c r="R39" s="41" t="e">
        <f t="shared" si="16"/>
        <v>#REF!</v>
      </c>
      <c r="S39" s="40" t="e">
        <f t="shared" si="17"/>
        <v>#REF!</v>
      </c>
      <c r="T39" s="40" t="e">
        <f t="shared" si="18"/>
        <v>#REF!</v>
      </c>
      <c r="U39" s="40" t="e">
        <f t="shared" si="19"/>
        <v>#REF!</v>
      </c>
      <c r="V39" s="38" t="e">
        <f t="shared" si="27"/>
        <v>#REF!</v>
      </c>
      <c r="W39" s="38" t="e">
        <f t="shared" si="27"/>
        <v>#REF!</v>
      </c>
      <c r="X39" s="38" t="e">
        <f t="shared" si="27"/>
        <v>#REF!</v>
      </c>
      <c r="Y39" s="38" t="e">
        <f t="shared" si="27"/>
        <v>#REF!</v>
      </c>
      <c r="Z39" s="38" t="e">
        <f t="shared" si="27"/>
        <v>#REF!</v>
      </c>
      <c r="AA39" s="38" t="e">
        <f t="shared" si="27"/>
        <v>#REF!</v>
      </c>
      <c r="AB39" s="38" t="e">
        <f t="shared" si="27"/>
        <v>#REF!</v>
      </c>
      <c r="AC39" s="38" t="e">
        <f t="shared" si="27"/>
        <v>#REF!</v>
      </c>
      <c r="AD39" s="38" t="e">
        <f t="shared" si="27"/>
        <v>#REF!</v>
      </c>
      <c r="AE39" s="38" t="e">
        <f t="shared" si="27"/>
        <v>#REF!</v>
      </c>
      <c r="AF39" s="38" t="e">
        <f t="shared" si="28"/>
        <v>#REF!</v>
      </c>
      <c r="AG39" s="38" t="e">
        <f t="shared" si="28"/>
        <v>#REF!</v>
      </c>
      <c r="AH39" s="38" t="e">
        <f t="shared" si="28"/>
        <v>#REF!</v>
      </c>
      <c r="AI39" s="38" t="e">
        <f t="shared" si="28"/>
        <v>#REF!</v>
      </c>
      <c r="AJ39" s="38" t="e">
        <f t="shared" si="28"/>
        <v>#REF!</v>
      </c>
      <c r="AK39" s="38" t="e">
        <f t="shared" si="28"/>
        <v>#REF!</v>
      </c>
      <c r="AL39" s="38" t="e">
        <f t="shared" si="28"/>
        <v>#REF!</v>
      </c>
      <c r="AM39" s="38" t="e">
        <f t="shared" si="28"/>
        <v>#REF!</v>
      </c>
      <c r="AN39" s="38" t="e">
        <f t="shared" si="28"/>
        <v>#REF!</v>
      </c>
      <c r="AO39" s="38" t="e">
        <f t="shared" si="28"/>
        <v>#REF!</v>
      </c>
      <c r="AP39" s="38" t="e">
        <f t="shared" si="29"/>
        <v>#REF!</v>
      </c>
      <c r="AQ39" s="38" t="e">
        <f t="shared" si="29"/>
        <v>#REF!</v>
      </c>
      <c r="AR39" s="38" t="e">
        <f t="shared" si="29"/>
        <v>#REF!</v>
      </c>
      <c r="AS39" s="38" t="e">
        <f t="shared" si="29"/>
        <v>#REF!</v>
      </c>
      <c r="AT39" s="38" t="e">
        <f t="shared" si="29"/>
        <v>#REF!</v>
      </c>
      <c r="AU39" s="38" t="e">
        <f t="shared" si="29"/>
        <v>#REF!</v>
      </c>
      <c r="AV39" s="38" t="e">
        <f t="shared" si="29"/>
        <v>#REF!</v>
      </c>
      <c r="AW39" s="38" t="e">
        <f t="shared" si="29"/>
        <v>#REF!</v>
      </c>
      <c r="AX39" s="38" t="e">
        <f t="shared" si="29"/>
        <v>#REF!</v>
      </c>
      <c r="AY39" s="38" t="e">
        <f t="shared" si="29"/>
        <v>#REF!</v>
      </c>
      <c r="AZ39" s="38" t="e">
        <f t="shared" si="30"/>
        <v>#REF!</v>
      </c>
      <c r="BA39" s="38" t="e">
        <f t="shared" si="30"/>
        <v>#REF!</v>
      </c>
      <c r="BB39" s="38" t="e">
        <f t="shared" si="30"/>
        <v>#REF!</v>
      </c>
      <c r="BC39" s="38" t="e">
        <f t="shared" si="30"/>
        <v>#REF!</v>
      </c>
      <c r="BD39" s="38" t="e">
        <f t="shared" si="30"/>
        <v>#REF!</v>
      </c>
      <c r="BE39" s="38" t="e">
        <f t="shared" si="30"/>
        <v>#REF!</v>
      </c>
      <c r="BF39" s="38" t="e">
        <f t="shared" si="30"/>
        <v>#REF!</v>
      </c>
      <c r="BG39" s="38" t="e">
        <f t="shared" si="30"/>
        <v>#REF!</v>
      </c>
      <c r="BH39" s="38" t="e">
        <f t="shared" si="30"/>
        <v>#REF!</v>
      </c>
      <c r="BI39" s="38" t="e">
        <f t="shared" si="30"/>
        <v>#REF!</v>
      </c>
      <c r="BJ39" s="38" t="e">
        <f t="shared" si="31"/>
        <v>#REF!</v>
      </c>
      <c r="BK39" s="38" t="e">
        <f t="shared" si="31"/>
        <v>#REF!</v>
      </c>
      <c r="BL39" s="38" t="e">
        <f t="shared" si="31"/>
        <v>#REF!</v>
      </c>
      <c r="BM39" s="38" t="e">
        <f t="shared" si="31"/>
        <v>#REF!</v>
      </c>
      <c r="BN39" s="38" t="e">
        <f t="shared" si="31"/>
        <v>#REF!</v>
      </c>
      <c r="BO39" s="38" t="e">
        <f t="shared" si="31"/>
        <v>#REF!</v>
      </c>
      <c r="BP39" s="38" t="e">
        <f t="shared" si="31"/>
        <v>#REF!</v>
      </c>
      <c r="BQ39" s="38" t="e">
        <f t="shared" si="31"/>
        <v>#REF!</v>
      </c>
      <c r="BR39" s="38" t="e">
        <f t="shared" si="31"/>
        <v>#REF!</v>
      </c>
      <c r="BS39" s="38" t="e">
        <f t="shared" si="31"/>
        <v>#REF!</v>
      </c>
      <c r="BT39" s="38" t="e">
        <f t="shared" si="31"/>
        <v>#REF!</v>
      </c>
    </row>
    <row r="40" spans="2:72" x14ac:dyDescent="0.2">
      <c r="B40" s="37">
        <v>26</v>
      </c>
      <c r="C40" s="38" t="e">
        <f>calc_identifiers!D53</f>
        <v>#REF!</v>
      </c>
      <c r="D40" s="39" t="e">
        <f t="shared" si="10"/>
        <v>#REF!</v>
      </c>
      <c r="E40" s="38" t="e">
        <f t="shared" si="11"/>
        <v>#REF!</v>
      </c>
      <c r="F40" s="39" t="e">
        <f t="shared" si="12"/>
        <v>#REF!</v>
      </c>
      <c r="G40" s="38" t="e">
        <f t="shared" si="13"/>
        <v>#REF!</v>
      </c>
      <c r="H40" s="40" t="e">
        <f t="shared" si="25"/>
        <v>#REF!</v>
      </c>
      <c r="I40" s="40" t="e">
        <f t="shared" si="25"/>
        <v>#REF!</v>
      </c>
      <c r="J40" s="40" t="e">
        <f t="shared" si="25"/>
        <v>#REF!</v>
      </c>
      <c r="K40" s="41" t="e">
        <f t="shared" si="26"/>
        <v>#REF!</v>
      </c>
      <c r="L40" s="41" t="e">
        <f t="shared" si="26"/>
        <v>#REF!</v>
      </c>
      <c r="M40" s="41" t="e">
        <f t="shared" si="26"/>
        <v>#REF!</v>
      </c>
      <c r="N40" s="38" t="e">
        <f t="shared" si="2"/>
        <v>#REF!</v>
      </c>
      <c r="O40" s="39" t="e">
        <f t="shared" si="3"/>
        <v>#REF!</v>
      </c>
      <c r="P40" s="41" t="e">
        <f t="shared" si="14"/>
        <v>#REF!</v>
      </c>
      <c r="Q40" s="41" t="e">
        <f t="shared" si="15"/>
        <v>#REF!</v>
      </c>
      <c r="R40" s="41" t="e">
        <f t="shared" si="16"/>
        <v>#REF!</v>
      </c>
      <c r="S40" s="40" t="e">
        <f t="shared" si="17"/>
        <v>#REF!</v>
      </c>
      <c r="T40" s="40" t="e">
        <f t="shared" si="18"/>
        <v>#REF!</v>
      </c>
      <c r="U40" s="40" t="e">
        <f t="shared" si="19"/>
        <v>#REF!</v>
      </c>
      <c r="V40" s="38" t="e">
        <f t="shared" si="27"/>
        <v>#REF!</v>
      </c>
      <c r="W40" s="38" t="e">
        <f t="shared" si="27"/>
        <v>#REF!</v>
      </c>
      <c r="X40" s="38" t="e">
        <f t="shared" si="27"/>
        <v>#REF!</v>
      </c>
      <c r="Y40" s="38" t="e">
        <f t="shared" si="27"/>
        <v>#REF!</v>
      </c>
      <c r="Z40" s="38" t="e">
        <f t="shared" si="27"/>
        <v>#REF!</v>
      </c>
      <c r="AA40" s="38" t="e">
        <f t="shared" si="27"/>
        <v>#REF!</v>
      </c>
      <c r="AB40" s="38" t="e">
        <f t="shared" si="27"/>
        <v>#REF!</v>
      </c>
      <c r="AC40" s="38" t="e">
        <f t="shared" si="27"/>
        <v>#REF!</v>
      </c>
      <c r="AD40" s="38" t="e">
        <f t="shared" si="27"/>
        <v>#REF!</v>
      </c>
      <c r="AE40" s="38" t="e">
        <f t="shared" si="27"/>
        <v>#REF!</v>
      </c>
      <c r="AF40" s="38" t="e">
        <f t="shared" si="28"/>
        <v>#REF!</v>
      </c>
      <c r="AG40" s="38" t="e">
        <f t="shared" si="28"/>
        <v>#REF!</v>
      </c>
      <c r="AH40" s="38" t="e">
        <f t="shared" si="28"/>
        <v>#REF!</v>
      </c>
      <c r="AI40" s="38" t="e">
        <f t="shared" si="28"/>
        <v>#REF!</v>
      </c>
      <c r="AJ40" s="38" t="e">
        <f t="shared" si="28"/>
        <v>#REF!</v>
      </c>
      <c r="AK40" s="38" t="e">
        <f t="shared" si="28"/>
        <v>#REF!</v>
      </c>
      <c r="AL40" s="38" t="e">
        <f t="shared" si="28"/>
        <v>#REF!</v>
      </c>
      <c r="AM40" s="38" t="e">
        <f t="shared" si="28"/>
        <v>#REF!</v>
      </c>
      <c r="AN40" s="38" t="e">
        <f t="shared" si="28"/>
        <v>#REF!</v>
      </c>
      <c r="AO40" s="38" t="e">
        <f t="shared" si="28"/>
        <v>#REF!</v>
      </c>
      <c r="AP40" s="38" t="e">
        <f t="shared" si="29"/>
        <v>#REF!</v>
      </c>
      <c r="AQ40" s="38" t="e">
        <f t="shared" si="29"/>
        <v>#REF!</v>
      </c>
      <c r="AR40" s="38" t="e">
        <f t="shared" si="29"/>
        <v>#REF!</v>
      </c>
      <c r="AS40" s="38" t="e">
        <f t="shared" si="29"/>
        <v>#REF!</v>
      </c>
      <c r="AT40" s="38" t="e">
        <f t="shared" si="29"/>
        <v>#REF!</v>
      </c>
      <c r="AU40" s="38" t="e">
        <f t="shared" si="29"/>
        <v>#REF!</v>
      </c>
      <c r="AV40" s="38" t="e">
        <f t="shared" si="29"/>
        <v>#REF!</v>
      </c>
      <c r="AW40" s="38" t="e">
        <f t="shared" si="29"/>
        <v>#REF!</v>
      </c>
      <c r="AX40" s="38" t="e">
        <f t="shared" si="29"/>
        <v>#REF!</v>
      </c>
      <c r="AY40" s="38" t="e">
        <f t="shared" si="29"/>
        <v>#REF!</v>
      </c>
      <c r="AZ40" s="38" t="e">
        <f t="shared" si="30"/>
        <v>#REF!</v>
      </c>
      <c r="BA40" s="38" t="e">
        <f t="shared" si="30"/>
        <v>#REF!</v>
      </c>
      <c r="BB40" s="38" t="e">
        <f t="shared" si="30"/>
        <v>#REF!</v>
      </c>
      <c r="BC40" s="38" t="e">
        <f t="shared" si="30"/>
        <v>#REF!</v>
      </c>
      <c r="BD40" s="38" t="e">
        <f t="shared" si="30"/>
        <v>#REF!</v>
      </c>
      <c r="BE40" s="38" t="e">
        <f t="shared" si="30"/>
        <v>#REF!</v>
      </c>
      <c r="BF40" s="38" t="e">
        <f t="shared" si="30"/>
        <v>#REF!</v>
      </c>
      <c r="BG40" s="38" t="e">
        <f t="shared" si="30"/>
        <v>#REF!</v>
      </c>
      <c r="BH40" s="38" t="e">
        <f t="shared" si="30"/>
        <v>#REF!</v>
      </c>
      <c r="BI40" s="38" t="e">
        <f t="shared" si="30"/>
        <v>#REF!</v>
      </c>
      <c r="BJ40" s="38" t="e">
        <f t="shared" si="31"/>
        <v>#REF!</v>
      </c>
      <c r="BK40" s="38" t="e">
        <f t="shared" si="31"/>
        <v>#REF!</v>
      </c>
      <c r="BL40" s="38" t="e">
        <f t="shared" si="31"/>
        <v>#REF!</v>
      </c>
      <c r="BM40" s="38" t="e">
        <f t="shared" si="31"/>
        <v>#REF!</v>
      </c>
      <c r="BN40" s="38" t="e">
        <f t="shared" si="31"/>
        <v>#REF!</v>
      </c>
      <c r="BO40" s="38" t="e">
        <f t="shared" si="31"/>
        <v>#REF!</v>
      </c>
      <c r="BP40" s="38" t="e">
        <f t="shared" si="31"/>
        <v>#REF!</v>
      </c>
      <c r="BQ40" s="38" t="e">
        <f t="shared" si="31"/>
        <v>#REF!</v>
      </c>
      <c r="BR40" s="38" t="e">
        <f t="shared" si="31"/>
        <v>#REF!</v>
      </c>
      <c r="BS40" s="38" t="e">
        <f t="shared" si="31"/>
        <v>#REF!</v>
      </c>
      <c r="BT40" s="38" t="e">
        <f t="shared" si="31"/>
        <v>#REF!</v>
      </c>
    </row>
    <row r="41" spans="2:72" x14ac:dyDescent="0.2">
      <c r="B41" s="37">
        <v>27</v>
      </c>
      <c r="C41" s="38" t="e">
        <f>calc_identifiers!D54</f>
        <v>#REF!</v>
      </c>
      <c r="D41" s="39" t="e">
        <f t="shared" si="10"/>
        <v>#REF!</v>
      </c>
      <c r="E41" s="38" t="e">
        <f t="shared" si="11"/>
        <v>#REF!</v>
      </c>
      <c r="F41" s="39" t="e">
        <f t="shared" si="12"/>
        <v>#REF!</v>
      </c>
      <c r="G41" s="38" t="e">
        <f t="shared" si="13"/>
        <v>#REF!</v>
      </c>
      <c r="H41" s="40" t="e">
        <f t="shared" si="25"/>
        <v>#REF!</v>
      </c>
      <c r="I41" s="40" t="e">
        <f t="shared" si="25"/>
        <v>#REF!</v>
      </c>
      <c r="J41" s="40" t="e">
        <f t="shared" si="25"/>
        <v>#REF!</v>
      </c>
      <c r="K41" s="41" t="e">
        <f t="shared" si="26"/>
        <v>#REF!</v>
      </c>
      <c r="L41" s="41" t="e">
        <f t="shared" si="26"/>
        <v>#REF!</v>
      </c>
      <c r="M41" s="41" t="e">
        <f t="shared" si="26"/>
        <v>#REF!</v>
      </c>
      <c r="N41" s="38" t="e">
        <f t="shared" si="2"/>
        <v>#REF!</v>
      </c>
      <c r="O41" s="39" t="e">
        <f t="shared" si="3"/>
        <v>#REF!</v>
      </c>
      <c r="P41" s="41" t="e">
        <f t="shared" si="14"/>
        <v>#REF!</v>
      </c>
      <c r="Q41" s="41" t="e">
        <f t="shared" si="15"/>
        <v>#REF!</v>
      </c>
      <c r="R41" s="41" t="e">
        <f t="shared" si="16"/>
        <v>#REF!</v>
      </c>
      <c r="S41" s="40" t="e">
        <f t="shared" si="17"/>
        <v>#REF!</v>
      </c>
      <c r="T41" s="40" t="e">
        <f t="shared" si="18"/>
        <v>#REF!</v>
      </c>
      <c r="U41" s="40" t="e">
        <f t="shared" si="19"/>
        <v>#REF!</v>
      </c>
      <c r="V41" s="38" t="e">
        <f t="shared" si="27"/>
        <v>#REF!</v>
      </c>
      <c r="W41" s="38" t="e">
        <f t="shared" si="27"/>
        <v>#REF!</v>
      </c>
      <c r="X41" s="38" t="e">
        <f t="shared" si="27"/>
        <v>#REF!</v>
      </c>
      <c r="Y41" s="38" t="e">
        <f t="shared" si="27"/>
        <v>#REF!</v>
      </c>
      <c r="Z41" s="38" t="e">
        <f t="shared" si="27"/>
        <v>#REF!</v>
      </c>
      <c r="AA41" s="38" t="e">
        <f t="shared" si="27"/>
        <v>#REF!</v>
      </c>
      <c r="AB41" s="38" t="e">
        <f t="shared" si="27"/>
        <v>#REF!</v>
      </c>
      <c r="AC41" s="38" t="e">
        <f t="shared" si="27"/>
        <v>#REF!</v>
      </c>
      <c r="AD41" s="38" t="e">
        <f t="shared" si="27"/>
        <v>#REF!</v>
      </c>
      <c r="AE41" s="38" t="e">
        <f t="shared" si="27"/>
        <v>#REF!</v>
      </c>
      <c r="AF41" s="38" t="e">
        <f t="shared" si="28"/>
        <v>#REF!</v>
      </c>
      <c r="AG41" s="38" t="e">
        <f t="shared" si="28"/>
        <v>#REF!</v>
      </c>
      <c r="AH41" s="38" t="e">
        <f t="shared" si="28"/>
        <v>#REF!</v>
      </c>
      <c r="AI41" s="38" t="e">
        <f t="shared" si="28"/>
        <v>#REF!</v>
      </c>
      <c r="AJ41" s="38" t="e">
        <f t="shared" si="28"/>
        <v>#REF!</v>
      </c>
      <c r="AK41" s="38" t="e">
        <f t="shared" si="28"/>
        <v>#REF!</v>
      </c>
      <c r="AL41" s="38" t="e">
        <f t="shared" si="28"/>
        <v>#REF!</v>
      </c>
      <c r="AM41" s="38" t="e">
        <f t="shared" si="28"/>
        <v>#REF!</v>
      </c>
      <c r="AN41" s="38" t="e">
        <f t="shared" si="28"/>
        <v>#REF!</v>
      </c>
      <c r="AO41" s="38" t="e">
        <f t="shared" si="28"/>
        <v>#REF!</v>
      </c>
      <c r="AP41" s="38" t="e">
        <f t="shared" si="29"/>
        <v>#REF!</v>
      </c>
      <c r="AQ41" s="38" t="e">
        <f t="shared" si="29"/>
        <v>#REF!</v>
      </c>
      <c r="AR41" s="38" t="e">
        <f t="shared" si="29"/>
        <v>#REF!</v>
      </c>
      <c r="AS41" s="38" t="e">
        <f t="shared" si="29"/>
        <v>#REF!</v>
      </c>
      <c r="AT41" s="38" t="e">
        <f t="shared" si="29"/>
        <v>#REF!</v>
      </c>
      <c r="AU41" s="38" t="e">
        <f t="shared" si="29"/>
        <v>#REF!</v>
      </c>
      <c r="AV41" s="38" t="e">
        <f t="shared" si="29"/>
        <v>#REF!</v>
      </c>
      <c r="AW41" s="38" t="e">
        <f t="shared" si="29"/>
        <v>#REF!</v>
      </c>
      <c r="AX41" s="38" t="e">
        <f t="shared" si="29"/>
        <v>#REF!</v>
      </c>
      <c r="AY41" s="38" t="e">
        <f t="shared" si="29"/>
        <v>#REF!</v>
      </c>
      <c r="AZ41" s="38" t="e">
        <f t="shared" si="30"/>
        <v>#REF!</v>
      </c>
      <c r="BA41" s="38" t="e">
        <f t="shared" si="30"/>
        <v>#REF!</v>
      </c>
      <c r="BB41" s="38" t="e">
        <f t="shared" si="30"/>
        <v>#REF!</v>
      </c>
      <c r="BC41" s="38" t="e">
        <f t="shared" si="30"/>
        <v>#REF!</v>
      </c>
      <c r="BD41" s="38" t="e">
        <f t="shared" si="30"/>
        <v>#REF!</v>
      </c>
      <c r="BE41" s="38" t="e">
        <f t="shared" si="30"/>
        <v>#REF!</v>
      </c>
      <c r="BF41" s="38" t="e">
        <f t="shared" si="30"/>
        <v>#REF!</v>
      </c>
      <c r="BG41" s="38" t="e">
        <f t="shared" si="30"/>
        <v>#REF!</v>
      </c>
      <c r="BH41" s="38" t="e">
        <f t="shared" si="30"/>
        <v>#REF!</v>
      </c>
      <c r="BI41" s="38" t="e">
        <f t="shared" si="30"/>
        <v>#REF!</v>
      </c>
      <c r="BJ41" s="38" t="e">
        <f t="shared" si="31"/>
        <v>#REF!</v>
      </c>
      <c r="BK41" s="38" t="e">
        <f t="shared" si="31"/>
        <v>#REF!</v>
      </c>
      <c r="BL41" s="38" t="e">
        <f t="shared" si="31"/>
        <v>#REF!</v>
      </c>
      <c r="BM41" s="38" t="e">
        <f t="shared" si="31"/>
        <v>#REF!</v>
      </c>
      <c r="BN41" s="38" t="e">
        <f t="shared" si="31"/>
        <v>#REF!</v>
      </c>
      <c r="BO41" s="38" t="e">
        <f t="shared" si="31"/>
        <v>#REF!</v>
      </c>
      <c r="BP41" s="38" t="e">
        <f t="shared" si="31"/>
        <v>#REF!</v>
      </c>
      <c r="BQ41" s="38" t="e">
        <f t="shared" si="31"/>
        <v>#REF!</v>
      </c>
      <c r="BR41" s="38" t="e">
        <f t="shared" si="31"/>
        <v>#REF!</v>
      </c>
      <c r="BS41" s="38" t="e">
        <f t="shared" si="31"/>
        <v>#REF!</v>
      </c>
      <c r="BT41" s="38" t="e">
        <f t="shared" si="31"/>
        <v>#REF!</v>
      </c>
    </row>
    <row r="42" spans="2:72" x14ac:dyDescent="0.2">
      <c r="B42" s="37">
        <v>28</v>
      </c>
      <c r="C42" s="38" t="e">
        <f>calc_identifiers!D55</f>
        <v>#REF!</v>
      </c>
      <c r="D42" s="39" t="e">
        <f t="shared" si="10"/>
        <v>#REF!</v>
      </c>
      <c r="E42" s="38" t="e">
        <f t="shared" si="11"/>
        <v>#REF!</v>
      </c>
      <c r="F42" s="39" t="e">
        <f t="shared" si="12"/>
        <v>#REF!</v>
      </c>
      <c r="G42" s="38" t="e">
        <f t="shared" si="13"/>
        <v>#REF!</v>
      </c>
      <c r="H42" s="40" t="e">
        <f t="shared" si="25"/>
        <v>#REF!</v>
      </c>
      <c r="I42" s="40" t="e">
        <f t="shared" si="25"/>
        <v>#REF!</v>
      </c>
      <c r="J42" s="40" t="e">
        <f t="shared" si="25"/>
        <v>#REF!</v>
      </c>
      <c r="K42" s="41" t="e">
        <f t="shared" si="26"/>
        <v>#REF!</v>
      </c>
      <c r="L42" s="41" t="e">
        <f t="shared" si="26"/>
        <v>#REF!</v>
      </c>
      <c r="M42" s="41" t="e">
        <f t="shared" si="26"/>
        <v>#REF!</v>
      </c>
      <c r="N42" s="38" t="e">
        <f t="shared" si="2"/>
        <v>#REF!</v>
      </c>
      <c r="O42" s="39" t="e">
        <f t="shared" si="3"/>
        <v>#REF!</v>
      </c>
      <c r="P42" s="41" t="e">
        <f t="shared" si="14"/>
        <v>#REF!</v>
      </c>
      <c r="Q42" s="41" t="e">
        <f t="shared" si="15"/>
        <v>#REF!</v>
      </c>
      <c r="R42" s="41" t="e">
        <f t="shared" si="16"/>
        <v>#REF!</v>
      </c>
      <c r="S42" s="40" t="e">
        <f t="shared" si="17"/>
        <v>#REF!</v>
      </c>
      <c r="T42" s="40" t="e">
        <f t="shared" si="18"/>
        <v>#REF!</v>
      </c>
      <c r="U42" s="40" t="e">
        <f t="shared" si="19"/>
        <v>#REF!</v>
      </c>
      <c r="V42" s="38" t="e">
        <f t="shared" si="27"/>
        <v>#REF!</v>
      </c>
      <c r="W42" s="38" t="e">
        <f t="shared" si="27"/>
        <v>#REF!</v>
      </c>
      <c r="X42" s="38" t="e">
        <f t="shared" si="27"/>
        <v>#REF!</v>
      </c>
      <c r="Y42" s="38" t="e">
        <f t="shared" si="27"/>
        <v>#REF!</v>
      </c>
      <c r="Z42" s="38" t="e">
        <f t="shared" si="27"/>
        <v>#REF!</v>
      </c>
      <c r="AA42" s="38" t="e">
        <f t="shared" si="27"/>
        <v>#REF!</v>
      </c>
      <c r="AB42" s="38" t="e">
        <f t="shared" si="27"/>
        <v>#REF!</v>
      </c>
      <c r="AC42" s="38" t="e">
        <f t="shared" si="27"/>
        <v>#REF!</v>
      </c>
      <c r="AD42" s="38" t="e">
        <f t="shared" si="27"/>
        <v>#REF!</v>
      </c>
      <c r="AE42" s="38" t="e">
        <f t="shared" si="27"/>
        <v>#REF!</v>
      </c>
      <c r="AF42" s="38" t="e">
        <f t="shared" si="28"/>
        <v>#REF!</v>
      </c>
      <c r="AG42" s="38" t="e">
        <f t="shared" si="28"/>
        <v>#REF!</v>
      </c>
      <c r="AH42" s="38" t="e">
        <f t="shared" si="28"/>
        <v>#REF!</v>
      </c>
      <c r="AI42" s="38" t="e">
        <f t="shared" si="28"/>
        <v>#REF!</v>
      </c>
      <c r="AJ42" s="38" t="e">
        <f t="shared" si="28"/>
        <v>#REF!</v>
      </c>
      <c r="AK42" s="38" t="e">
        <f t="shared" si="28"/>
        <v>#REF!</v>
      </c>
      <c r="AL42" s="38" t="e">
        <f t="shared" si="28"/>
        <v>#REF!</v>
      </c>
      <c r="AM42" s="38" t="e">
        <f t="shared" si="28"/>
        <v>#REF!</v>
      </c>
      <c r="AN42" s="38" t="e">
        <f t="shared" si="28"/>
        <v>#REF!</v>
      </c>
      <c r="AO42" s="38" t="e">
        <f t="shared" si="28"/>
        <v>#REF!</v>
      </c>
      <c r="AP42" s="38" t="e">
        <f t="shared" si="29"/>
        <v>#REF!</v>
      </c>
      <c r="AQ42" s="38" t="e">
        <f t="shared" si="29"/>
        <v>#REF!</v>
      </c>
      <c r="AR42" s="38" t="e">
        <f t="shared" si="29"/>
        <v>#REF!</v>
      </c>
      <c r="AS42" s="38" t="e">
        <f t="shared" si="29"/>
        <v>#REF!</v>
      </c>
      <c r="AT42" s="38" t="e">
        <f t="shared" si="29"/>
        <v>#REF!</v>
      </c>
      <c r="AU42" s="38" t="e">
        <f t="shared" si="29"/>
        <v>#REF!</v>
      </c>
      <c r="AV42" s="38" t="e">
        <f t="shared" si="29"/>
        <v>#REF!</v>
      </c>
      <c r="AW42" s="38" t="e">
        <f t="shared" si="29"/>
        <v>#REF!</v>
      </c>
      <c r="AX42" s="38" t="e">
        <f t="shared" si="29"/>
        <v>#REF!</v>
      </c>
      <c r="AY42" s="38" t="e">
        <f t="shared" si="29"/>
        <v>#REF!</v>
      </c>
      <c r="AZ42" s="38" t="e">
        <f t="shared" si="30"/>
        <v>#REF!</v>
      </c>
      <c r="BA42" s="38" t="e">
        <f t="shared" si="30"/>
        <v>#REF!</v>
      </c>
      <c r="BB42" s="38" t="e">
        <f t="shared" si="30"/>
        <v>#REF!</v>
      </c>
      <c r="BC42" s="38" t="e">
        <f t="shared" si="30"/>
        <v>#REF!</v>
      </c>
      <c r="BD42" s="38" t="e">
        <f t="shared" si="30"/>
        <v>#REF!</v>
      </c>
      <c r="BE42" s="38" t="e">
        <f t="shared" si="30"/>
        <v>#REF!</v>
      </c>
      <c r="BF42" s="38" t="e">
        <f t="shared" si="30"/>
        <v>#REF!</v>
      </c>
      <c r="BG42" s="38" t="e">
        <f t="shared" si="30"/>
        <v>#REF!</v>
      </c>
      <c r="BH42" s="38" t="e">
        <f t="shared" si="30"/>
        <v>#REF!</v>
      </c>
      <c r="BI42" s="38" t="e">
        <f t="shared" si="30"/>
        <v>#REF!</v>
      </c>
      <c r="BJ42" s="38" t="e">
        <f t="shared" si="31"/>
        <v>#REF!</v>
      </c>
      <c r="BK42" s="38" t="e">
        <f t="shared" si="31"/>
        <v>#REF!</v>
      </c>
      <c r="BL42" s="38" t="e">
        <f t="shared" si="31"/>
        <v>#REF!</v>
      </c>
      <c r="BM42" s="38" t="e">
        <f t="shared" si="31"/>
        <v>#REF!</v>
      </c>
      <c r="BN42" s="38" t="e">
        <f t="shared" si="31"/>
        <v>#REF!</v>
      </c>
      <c r="BO42" s="38" t="e">
        <f t="shared" si="31"/>
        <v>#REF!</v>
      </c>
      <c r="BP42" s="38" t="e">
        <f t="shared" si="31"/>
        <v>#REF!</v>
      </c>
      <c r="BQ42" s="38" t="e">
        <f t="shared" si="31"/>
        <v>#REF!</v>
      </c>
      <c r="BR42" s="38" t="e">
        <f t="shared" si="31"/>
        <v>#REF!</v>
      </c>
      <c r="BS42" s="38" t="e">
        <f t="shared" si="31"/>
        <v>#REF!</v>
      </c>
      <c r="BT42" s="38" t="e">
        <f t="shared" si="31"/>
        <v>#REF!</v>
      </c>
    </row>
    <row r="43" spans="2:72" x14ac:dyDescent="0.2">
      <c r="B43" s="37">
        <v>29</v>
      </c>
      <c r="C43" s="38" t="e">
        <f>calc_identifiers!D56</f>
        <v>#REF!</v>
      </c>
      <c r="D43" s="39" t="e">
        <f t="shared" si="10"/>
        <v>#REF!</v>
      </c>
      <c r="E43" s="38" t="e">
        <f t="shared" si="11"/>
        <v>#REF!</v>
      </c>
      <c r="F43" s="39" t="e">
        <f t="shared" si="12"/>
        <v>#REF!</v>
      </c>
      <c r="G43" s="38" t="e">
        <f t="shared" si="13"/>
        <v>#REF!</v>
      </c>
      <c r="H43" s="40" t="e">
        <f t="shared" si="25"/>
        <v>#REF!</v>
      </c>
      <c r="I43" s="40" t="e">
        <f t="shared" si="25"/>
        <v>#REF!</v>
      </c>
      <c r="J43" s="40" t="e">
        <f t="shared" si="25"/>
        <v>#REF!</v>
      </c>
      <c r="K43" s="41" t="e">
        <f t="shared" si="26"/>
        <v>#REF!</v>
      </c>
      <c r="L43" s="41" t="e">
        <f t="shared" si="26"/>
        <v>#REF!</v>
      </c>
      <c r="M43" s="41" t="e">
        <f t="shared" si="26"/>
        <v>#REF!</v>
      </c>
      <c r="N43" s="38" t="e">
        <f t="shared" si="2"/>
        <v>#REF!</v>
      </c>
      <c r="O43" s="39" t="e">
        <f t="shared" si="3"/>
        <v>#REF!</v>
      </c>
      <c r="P43" s="41" t="e">
        <f t="shared" si="14"/>
        <v>#REF!</v>
      </c>
      <c r="Q43" s="41" t="e">
        <f t="shared" si="15"/>
        <v>#REF!</v>
      </c>
      <c r="R43" s="41" t="e">
        <f t="shared" si="16"/>
        <v>#REF!</v>
      </c>
      <c r="S43" s="40" t="e">
        <f t="shared" si="17"/>
        <v>#REF!</v>
      </c>
      <c r="T43" s="40" t="e">
        <f t="shared" si="18"/>
        <v>#REF!</v>
      </c>
      <c r="U43" s="40" t="e">
        <f t="shared" si="19"/>
        <v>#REF!</v>
      </c>
      <c r="V43" s="38" t="e">
        <f t="shared" si="27"/>
        <v>#REF!</v>
      </c>
      <c r="W43" s="38" t="e">
        <f t="shared" si="27"/>
        <v>#REF!</v>
      </c>
      <c r="X43" s="38" t="e">
        <f t="shared" si="27"/>
        <v>#REF!</v>
      </c>
      <c r="Y43" s="38" t="e">
        <f t="shared" si="27"/>
        <v>#REF!</v>
      </c>
      <c r="Z43" s="38" t="e">
        <f t="shared" si="27"/>
        <v>#REF!</v>
      </c>
      <c r="AA43" s="38" t="e">
        <f t="shared" si="27"/>
        <v>#REF!</v>
      </c>
      <c r="AB43" s="38" t="e">
        <f t="shared" si="27"/>
        <v>#REF!</v>
      </c>
      <c r="AC43" s="38" t="e">
        <f t="shared" si="27"/>
        <v>#REF!</v>
      </c>
      <c r="AD43" s="38" t="e">
        <f t="shared" si="27"/>
        <v>#REF!</v>
      </c>
      <c r="AE43" s="38" t="e">
        <f t="shared" si="27"/>
        <v>#REF!</v>
      </c>
      <c r="AF43" s="38" t="e">
        <f t="shared" si="28"/>
        <v>#REF!</v>
      </c>
      <c r="AG43" s="38" t="e">
        <f t="shared" si="28"/>
        <v>#REF!</v>
      </c>
      <c r="AH43" s="38" t="e">
        <f t="shared" si="28"/>
        <v>#REF!</v>
      </c>
      <c r="AI43" s="38" t="e">
        <f t="shared" si="28"/>
        <v>#REF!</v>
      </c>
      <c r="AJ43" s="38" t="e">
        <f t="shared" si="28"/>
        <v>#REF!</v>
      </c>
      <c r="AK43" s="38" t="e">
        <f t="shared" si="28"/>
        <v>#REF!</v>
      </c>
      <c r="AL43" s="38" t="e">
        <f t="shared" si="28"/>
        <v>#REF!</v>
      </c>
      <c r="AM43" s="38" t="e">
        <f t="shared" si="28"/>
        <v>#REF!</v>
      </c>
      <c r="AN43" s="38" t="e">
        <f t="shared" si="28"/>
        <v>#REF!</v>
      </c>
      <c r="AO43" s="38" t="e">
        <f t="shared" si="28"/>
        <v>#REF!</v>
      </c>
      <c r="AP43" s="38" t="e">
        <f t="shared" si="29"/>
        <v>#REF!</v>
      </c>
      <c r="AQ43" s="38" t="e">
        <f t="shared" si="29"/>
        <v>#REF!</v>
      </c>
      <c r="AR43" s="38" t="e">
        <f t="shared" si="29"/>
        <v>#REF!</v>
      </c>
      <c r="AS43" s="38" t="e">
        <f t="shared" si="29"/>
        <v>#REF!</v>
      </c>
      <c r="AT43" s="38" t="e">
        <f t="shared" si="29"/>
        <v>#REF!</v>
      </c>
      <c r="AU43" s="38" t="e">
        <f t="shared" si="29"/>
        <v>#REF!</v>
      </c>
      <c r="AV43" s="38" t="e">
        <f t="shared" si="29"/>
        <v>#REF!</v>
      </c>
      <c r="AW43" s="38" t="e">
        <f t="shared" si="29"/>
        <v>#REF!</v>
      </c>
      <c r="AX43" s="38" t="e">
        <f t="shared" si="29"/>
        <v>#REF!</v>
      </c>
      <c r="AY43" s="38" t="e">
        <f t="shared" si="29"/>
        <v>#REF!</v>
      </c>
      <c r="AZ43" s="38" t="e">
        <f t="shared" si="30"/>
        <v>#REF!</v>
      </c>
      <c r="BA43" s="38" t="e">
        <f t="shared" si="30"/>
        <v>#REF!</v>
      </c>
      <c r="BB43" s="38" t="e">
        <f t="shared" si="30"/>
        <v>#REF!</v>
      </c>
      <c r="BC43" s="38" t="e">
        <f t="shared" si="30"/>
        <v>#REF!</v>
      </c>
      <c r="BD43" s="38" t="e">
        <f t="shared" si="30"/>
        <v>#REF!</v>
      </c>
      <c r="BE43" s="38" t="e">
        <f t="shared" si="30"/>
        <v>#REF!</v>
      </c>
      <c r="BF43" s="38" t="e">
        <f t="shared" si="30"/>
        <v>#REF!</v>
      </c>
      <c r="BG43" s="38" t="e">
        <f t="shared" si="30"/>
        <v>#REF!</v>
      </c>
      <c r="BH43" s="38" t="e">
        <f t="shared" si="30"/>
        <v>#REF!</v>
      </c>
      <c r="BI43" s="38" t="e">
        <f t="shared" si="30"/>
        <v>#REF!</v>
      </c>
      <c r="BJ43" s="38" t="e">
        <f t="shared" si="31"/>
        <v>#REF!</v>
      </c>
      <c r="BK43" s="38" t="e">
        <f t="shared" si="31"/>
        <v>#REF!</v>
      </c>
      <c r="BL43" s="38" t="e">
        <f t="shared" si="31"/>
        <v>#REF!</v>
      </c>
      <c r="BM43" s="38" t="e">
        <f t="shared" si="31"/>
        <v>#REF!</v>
      </c>
      <c r="BN43" s="38" t="e">
        <f t="shared" si="31"/>
        <v>#REF!</v>
      </c>
      <c r="BO43" s="38" t="e">
        <f t="shared" si="31"/>
        <v>#REF!</v>
      </c>
      <c r="BP43" s="38" t="e">
        <f t="shared" si="31"/>
        <v>#REF!</v>
      </c>
      <c r="BQ43" s="38" t="e">
        <f t="shared" si="31"/>
        <v>#REF!</v>
      </c>
      <c r="BR43" s="38" t="e">
        <f t="shared" si="31"/>
        <v>#REF!</v>
      </c>
      <c r="BS43" s="38" t="e">
        <f t="shared" si="31"/>
        <v>#REF!</v>
      </c>
      <c r="BT43" s="38" t="e">
        <f t="shared" si="31"/>
        <v>#REF!</v>
      </c>
    </row>
    <row r="44" spans="2:72" x14ac:dyDescent="0.2">
      <c r="B44" s="37">
        <v>30</v>
      </c>
      <c r="C44" s="38" t="e">
        <f>calc_identifiers!D57</f>
        <v>#REF!</v>
      </c>
      <c r="D44" s="39" t="e">
        <f t="shared" si="10"/>
        <v>#REF!</v>
      </c>
      <c r="E44" s="38" t="e">
        <f t="shared" si="11"/>
        <v>#REF!</v>
      </c>
      <c r="F44" s="39" t="e">
        <f t="shared" si="12"/>
        <v>#REF!</v>
      </c>
      <c r="G44" s="38" t="e">
        <f t="shared" si="13"/>
        <v>#REF!</v>
      </c>
      <c r="H44" s="40" t="e">
        <f t="shared" si="25"/>
        <v>#REF!</v>
      </c>
      <c r="I44" s="40" t="e">
        <f t="shared" si="25"/>
        <v>#REF!</v>
      </c>
      <c r="J44" s="40" t="e">
        <f t="shared" si="25"/>
        <v>#REF!</v>
      </c>
      <c r="K44" s="41" t="e">
        <f t="shared" si="26"/>
        <v>#REF!</v>
      </c>
      <c r="L44" s="41" t="e">
        <f t="shared" si="26"/>
        <v>#REF!</v>
      </c>
      <c r="M44" s="41" t="e">
        <f t="shared" si="26"/>
        <v>#REF!</v>
      </c>
      <c r="N44" s="38" t="e">
        <f t="shared" si="2"/>
        <v>#REF!</v>
      </c>
      <c r="O44" s="39" t="e">
        <f t="shared" si="3"/>
        <v>#REF!</v>
      </c>
      <c r="P44" s="41" t="e">
        <f t="shared" si="14"/>
        <v>#REF!</v>
      </c>
      <c r="Q44" s="41" t="e">
        <f t="shared" si="15"/>
        <v>#REF!</v>
      </c>
      <c r="R44" s="41" t="e">
        <f t="shared" si="16"/>
        <v>#REF!</v>
      </c>
      <c r="S44" s="40" t="e">
        <f t="shared" si="17"/>
        <v>#REF!</v>
      </c>
      <c r="T44" s="40" t="e">
        <f t="shared" si="18"/>
        <v>#REF!</v>
      </c>
      <c r="U44" s="40" t="e">
        <f t="shared" si="19"/>
        <v>#REF!</v>
      </c>
      <c r="V44" s="38" t="e">
        <f t="shared" si="27"/>
        <v>#REF!</v>
      </c>
      <c r="W44" s="38" t="e">
        <f t="shared" si="27"/>
        <v>#REF!</v>
      </c>
      <c r="X44" s="38" t="e">
        <f t="shared" si="27"/>
        <v>#REF!</v>
      </c>
      <c r="Y44" s="38" t="e">
        <f t="shared" si="27"/>
        <v>#REF!</v>
      </c>
      <c r="Z44" s="38" t="e">
        <f t="shared" si="27"/>
        <v>#REF!</v>
      </c>
      <c r="AA44" s="38" t="e">
        <f t="shared" si="27"/>
        <v>#REF!</v>
      </c>
      <c r="AB44" s="38" t="e">
        <f t="shared" si="27"/>
        <v>#REF!</v>
      </c>
      <c r="AC44" s="38" t="e">
        <f t="shared" si="27"/>
        <v>#REF!</v>
      </c>
      <c r="AD44" s="38" t="e">
        <f t="shared" si="27"/>
        <v>#REF!</v>
      </c>
      <c r="AE44" s="38" t="e">
        <f t="shared" si="27"/>
        <v>#REF!</v>
      </c>
      <c r="AF44" s="38" t="e">
        <f t="shared" si="28"/>
        <v>#REF!</v>
      </c>
      <c r="AG44" s="38" t="e">
        <f t="shared" si="28"/>
        <v>#REF!</v>
      </c>
      <c r="AH44" s="38" t="e">
        <f t="shared" si="28"/>
        <v>#REF!</v>
      </c>
      <c r="AI44" s="38" t="e">
        <f t="shared" si="28"/>
        <v>#REF!</v>
      </c>
      <c r="AJ44" s="38" t="e">
        <f t="shared" si="28"/>
        <v>#REF!</v>
      </c>
      <c r="AK44" s="38" t="e">
        <f t="shared" si="28"/>
        <v>#REF!</v>
      </c>
      <c r="AL44" s="38" t="e">
        <f t="shared" si="28"/>
        <v>#REF!</v>
      </c>
      <c r="AM44" s="38" t="e">
        <f t="shared" si="28"/>
        <v>#REF!</v>
      </c>
      <c r="AN44" s="38" t="e">
        <f t="shared" si="28"/>
        <v>#REF!</v>
      </c>
      <c r="AO44" s="38" t="e">
        <f t="shared" si="28"/>
        <v>#REF!</v>
      </c>
      <c r="AP44" s="38" t="e">
        <f t="shared" si="29"/>
        <v>#REF!</v>
      </c>
      <c r="AQ44" s="38" t="e">
        <f t="shared" si="29"/>
        <v>#REF!</v>
      </c>
      <c r="AR44" s="38" t="e">
        <f t="shared" si="29"/>
        <v>#REF!</v>
      </c>
      <c r="AS44" s="38" t="e">
        <f t="shared" si="29"/>
        <v>#REF!</v>
      </c>
      <c r="AT44" s="38" t="e">
        <f t="shared" si="29"/>
        <v>#REF!</v>
      </c>
      <c r="AU44" s="38" t="e">
        <f t="shared" si="29"/>
        <v>#REF!</v>
      </c>
      <c r="AV44" s="38" t="e">
        <f t="shared" si="29"/>
        <v>#REF!</v>
      </c>
      <c r="AW44" s="38" t="e">
        <f t="shared" si="29"/>
        <v>#REF!</v>
      </c>
      <c r="AX44" s="38" t="e">
        <f t="shared" si="29"/>
        <v>#REF!</v>
      </c>
      <c r="AY44" s="38" t="e">
        <f t="shared" si="29"/>
        <v>#REF!</v>
      </c>
      <c r="AZ44" s="38" t="e">
        <f t="shared" si="30"/>
        <v>#REF!</v>
      </c>
      <c r="BA44" s="38" t="e">
        <f t="shared" si="30"/>
        <v>#REF!</v>
      </c>
      <c r="BB44" s="38" t="e">
        <f t="shared" si="30"/>
        <v>#REF!</v>
      </c>
      <c r="BC44" s="38" t="e">
        <f t="shared" si="30"/>
        <v>#REF!</v>
      </c>
      <c r="BD44" s="38" t="e">
        <f t="shared" si="30"/>
        <v>#REF!</v>
      </c>
      <c r="BE44" s="38" t="e">
        <f t="shared" si="30"/>
        <v>#REF!</v>
      </c>
      <c r="BF44" s="38" t="e">
        <f t="shared" si="30"/>
        <v>#REF!</v>
      </c>
      <c r="BG44" s="38" t="e">
        <f t="shared" si="30"/>
        <v>#REF!</v>
      </c>
      <c r="BH44" s="38" t="e">
        <f t="shared" si="30"/>
        <v>#REF!</v>
      </c>
      <c r="BI44" s="38" t="e">
        <f t="shared" si="30"/>
        <v>#REF!</v>
      </c>
      <c r="BJ44" s="38" t="e">
        <f t="shared" si="31"/>
        <v>#REF!</v>
      </c>
      <c r="BK44" s="38" t="e">
        <f t="shared" si="31"/>
        <v>#REF!</v>
      </c>
      <c r="BL44" s="38" t="e">
        <f t="shared" si="31"/>
        <v>#REF!</v>
      </c>
      <c r="BM44" s="38" t="e">
        <f t="shared" si="31"/>
        <v>#REF!</v>
      </c>
      <c r="BN44" s="38" t="e">
        <f t="shared" si="31"/>
        <v>#REF!</v>
      </c>
      <c r="BO44" s="38" t="e">
        <f t="shared" si="31"/>
        <v>#REF!</v>
      </c>
      <c r="BP44" s="38" t="e">
        <f t="shared" si="31"/>
        <v>#REF!</v>
      </c>
      <c r="BQ44" s="38" t="e">
        <f t="shared" si="31"/>
        <v>#REF!</v>
      </c>
      <c r="BR44" s="38" t="e">
        <f t="shared" si="31"/>
        <v>#REF!</v>
      </c>
      <c r="BS44" s="38" t="e">
        <f t="shared" si="31"/>
        <v>#REF!</v>
      </c>
      <c r="BT44" s="38" t="e">
        <f t="shared" si="31"/>
        <v>#REF!</v>
      </c>
    </row>
    <row r="45" spans="2:72" x14ac:dyDescent="0.2">
      <c r="B45" s="37">
        <v>31</v>
      </c>
      <c r="C45" s="38" t="e">
        <f>calc_identifiers!D58</f>
        <v>#REF!</v>
      </c>
      <c r="D45" s="39" t="e">
        <f t="shared" si="10"/>
        <v>#REF!</v>
      </c>
      <c r="E45" s="38" t="e">
        <f t="shared" si="11"/>
        <v>#REF!</v>
      </c>
      <c r="F45" s="39" t="e">
        <f t="shared" si="12"/>
        <v>#REF!</v>
      </c>
      <c r="G45" s="38" t="e">
        <f t="shared" si="13"/>
        <v>#REF!</v>
      </c>
      <c r="H45" s="40" t="e">
        <f t="shared" si="25"/>
        <v>#REF!</v>
      </c>
      <c r="I45" s="40" t="e">
        <f t="shared" si="25"/>
        <v>#REF!</v>
      </c>
      <c r="J45" s="40" t="e">
        <f t="shared" si="25"/>
        <v>#REF!</v>
      </c>
      <c r="K45" s="41" t="e">
        <f t="shared" si="26"/>
        <v>#REF!</v>
      </c>
      <c r="L45" s="41" t="e">
        <f t="shared" si="26"/>
        <v>#REF!</v>
      </c>
      <c r="M45" s="41" t="e">
        <f t="shared" si="26"/>
        <v>#REF!</v>
      </c>
      <c r="N45" s="38" t="e">
        <f t="shared" si="2"/>
        <v>#REF!</v>
      </c>
      <c r="O45" s="39" t="e">
        <f t="shared" si="3"/>
        <v>#REF!</v>
      </c>
      <c r="P45" s="41" t="e">
        <f t="shared" si="14"/>
        <v>#REF!</v>
      </c>
      <c r="Q45" s="41" t="e">
        <f t="shared" si="15"/>
        <v>#REF!</v>
      </c>
      <c r="R45" s="41" t="e">
        <f t="shared" si="16"/>
        <v>#REF!</v>
      </c>
      <c r="S45" s="40" t="e">
        <f t="shared" si="17"/>
        <v>#REF!</v>
      </c>
      <c r="T45" s="40" t="e">
        <f t="shared" si="18"/>
        <v>#REF!</v>
      </c>
      <c r="U45" s="40" t="e">
        <f t="shared" si="19"/>
        <v>#REF!</v>
      </c>
      <c r="V45" s="38" t="e">
        <f t="shared" ref="V45:AE54" si="32">IF(V$14&lt;$N45,0, IF(V$14&gt;=$O45,0, IF(V$14&lt;Inp_BaseYear1,$S45, IF(V$14&lt;Inp_BaseYear2,$S45+($T45-$S45)/(Inp_BaseYear2-Inp_BaseYear1)*(V$14-Inp_BaseYear1), IF(V$14&lt;Inp_BaseYear3,$T45+($U45-$T45)/(Inp_BaseYear3-Inp_BaseYear2)*(V$14-Inp_BaseYear2), IF(TRUE,$U45))))))</f>
        <v>#REF!</v>
      </c>
      <c r="W45" s="38" t="e">
        <f t="shared" si="32"/>
        <v>#REF!</v>
      </c>
      <c r="X45" s="38" t="e">
        <f t="shared" si="32"/>
        <v>#REF!</v>
      </c>
      <c r="Y45" s="38" t="e">
        <f t="shared" si="32"/>
        <v>#REF!</v>
      </c>
      <c r="Z45" s="38" t="e">
        <f t="shared" si="32"/>
        <v>#REF!</v>
      </c>
      <c r="AA45" s="38" t="e">
        <f t="shared" si="32"/>
        <v>#REF!</v>
      </c>
      <c r="AB45" s="38" t="e">
        <f t="shared" si="32"/>
        <v>#REF!</v>
      </c>
      <c r="AC45" s="38" t="e">
        <f t="shared" si="32"/>
        <v>#REF!</v>
      </c>
      <c r="AD45" s="38" t="e">
        <f t="shared" si="32"/>
        <v>#REF!</v>
      </c>
      <c r="AE45" s="38" t="e">
        <f t="shared" si="32"/>
        <v>#REF!</v>
      </c>
      <c r="AF45" s="38" t="e">
        <f t="shared" ref="AF45:AO54" si="33">IF(AF$14&lt;$N45,0, IF(AF$14&gt;=$O45,0, IF(AF$14&lt;Inp_BaseYear1,$S45, IF(AF$14&lt;Inp_BaseYear2,$S45+($T45-$S45)/(Inp_BaseYear2-Inp_BaseYear1)*(AF$14-Inp_BaseYear1), IF(AF$14&lt;Inp_BaseYear3,$T45+($U45-$T45)/(Inp_BaseYear3-Inp_BaseYear2)*(AF$14-Inp_BaseYear2), IF(TRUE,$U45))))))</f>
        <v>#REF!</v>
      </c>
      <c r="AG45" s="38" t="e">
        <f t="shared" si="33"/>
        <v>#REF!</v>
      </c>
      <c r="AH45" s="38" t="e">
        <f t="shared" si="33"/>
        <v>#REF!</v>
      </c>
      <c r="AI45" s="38" t="e">
        <f t="shared" si="33"/>
        <v>#REF!</v>
      </c>
      <c r="AJ45" s="38" t="e">
        <f t="shared" si="33"/>
        <v>#REF!</v>
      </c>
      <c r="AK45" s="38" t="e">
        <f t="shared" si="33"/>
        <v>#REF!</v>
      </c>
      <c r="AL45" s="38" t="e">
        <f t="shared" si="33"/>
        <v>#REF!</v>
      </c>
      <c r="AM45" s="38" t="e">
        <f t="shared" si="33"/>
        <v>#REF!</v>
      </c>
      <c r="AN45" s="38" t="e">
        <f t="shared" si="33"/>
        <v>#REF!</v>
      </c>
      <c r="AO45" s="38" t="e">
        <f t="shared" si="33"/>
        <v>#REF!</v>
      </c>
      <c r="AP45" s="38" t="e">
        <f t="shared" ref="AP45:AY54" si="34">IF(AP$14&lt;$N45,0, IF(AP$14&gt;=$O45,0, IF(AP$14&lt;Inp_BaseYear1,$S45, IF(AP$14&lt;Inp_BaseYear2,$S45+($T45-$S45)/(Inp_BaseYear2-Inp_BaseYear1)*(AP$14-Inp_BaseYear1), IF(AP$14&lt;Inp_BaseYear3,$T45+($U45-$T45)/(Inp_BaseYear3-Inp_BaseYear2)*(AP$14-Inp_BaseYear2), IF(TRUE,$U45))))))</f>
        <v>#REF!</v>
      </c>
      <c r="AQ45" s="38" t="e">
        <f t="shared" si="34"/>
        <v>#REF!</v>
      </c>
      <c r="AR45" s="38" t="e">
        <f t="shared" si="34"/>
        <v>#REF!</v>
      </c>
      <c r="AS45" s="38" t="e">
        <f t="shared" si="34"/>
        <v>#REF!</v>
      </c>
      <c r="AT45" s="38" t="e">
        <f t="shared" si="34"/>
        <v>#REF!</v>
      </c>
      <c r="AU45" s="38" t="e">
        <f t="shared" si="34"/>
        <v>#REF!</v>
      </c>
      <c r="AV45" s="38" t="e">
        <f t="shared" si="34"/>
        <v>#REF!</v>
      </c>
      <c r="AW45" s="38" t="e">
        <f t="shared" si="34"/>
        <v>#REF!</v>
      </c>
      <c r="AX45" s="38" t="e">
        <f t="shared" si="34"/>
        <v>#REF!</v>
      </c>
      <c r="AY45" s="38" t="e">
        <f t="shared" si="34"/>
        <v>#REF!</v>
      </c>
      <c r="AZ45" s="38" t="e">
        <f t="shared" ref="AZ45:BI54" si="35">IF(AZ$14&lt;$N45,0, IF(AZ$14&gt;=$O45,0, IF(AZ$14&lt;Inp_BaseYear1,$S45, IF(AZ$14&lt;Inp_BaseYear2,$S45+($T45-$S45)/(Inp_BaseYear2-Inp_BaseYear1)*(AZ$14-Inp_BaseYear1), IF(AZ$14&lt;Inp_BaseYear3,$T45+($U45-$T45)/(Inp_BaseYear3-Inp_BaseYear2)*(AZ$14-Inp_BaseYear2), IF(TRUE,$U45))))))</f>
        <v>#REF!</v>
      </c>
      <c r="BA45" s="38" t="e">
        <f t="shared" si="35"/>
        <v>#REF!</v>
      </c>
      <c r="BB45" s="38" t="e">
        <f t="shared" si="35"/>
        <v>#REF!</v>
      </c>
      <c r="BC45" s="38" t="e">
        <f t="shared" si="35"/>
        <v>#REF!</v>
      </c>
      <c r="BD45" s="38" t="e">
        <f t="shared" si="35"/>
        <v>#REF!</v>
      </c>
      <c r="BE45" s="38" t="e">
        <f t="shared" si="35"/>
        <v>#REF!</v>
      </c>
      <c r="BF45" s="38" t="e">
        <f t="shared" si="35"/>
        <v>#REF!</v>
      </c>
      <c r="BG45" s="38" t="e">
        <f t="shared" si="35"/>
        <v>#REF!</v>
      </c>
      <c r="BH45" s="38" t="e">
        <f t="shared" si="35"/>
        <v>#REF!</v>
      </c>
      <c r="BI45" s="38" t="e">
        <f t="shared" si="35"/>
        <v>#REF!</v>
      </c>
      <c r="BJ45" s="38" t="e">
        <f t="shared" ref="BJ45:BT54" si="36">IF(BJ$14&lt;$N45,0, IF(BJ$14&gt;=$O45,0, IF(BJ$14&lt;Inp_BaseYear1,$S45, IF(BJ$14&lt;Inp_BaseYear2,$S45+($T45-$S45)/(Inp_BaseYear2-Inp_BaseYear1)*(BJ$14-Inp_BaseYear1), IF(BJ$14&lt;Inp_BaseYear3,$T45+($U45-$T45)/(Inp_BaseYear3-Inp_BaseYear2)*(BJ$14-Inp_BaseYear2), IF(TRUE,$U45))))))</f>
        <v>#REF!</v>
      </c>
      <c r="BK45" s="38" t="e">
        <f t="shared" si="36"/>
        <v>#REF!</v>
      </c>
      <c r="BL45" s="38" t="e">
        <f t="shared" si="36"/>
        <v>#REF!</v>
      </c>
      <c r="BM45" s="38" t="e">
        <f t="shared" si="36"/>
        <v>#REF!</v>
      </c>
      <c r="BN45" s="38" t="e">
        <f t="shared" si="36"/>
        <v>#REF!</v>
      </c>
      <c r="BO45" s="38" t="e">
        <f t="shared" si="36"/>
        <v>#REF!</v>
      </c>
      <c r="BP45" s="38" t="e">
        <f t="shared" si="36"/>
        <v>#REF!</v>
      </c>
      <c r="BQ45" s="38" t="e">
        <f t="shared" si="36"/>
        <v>#REF!</v>
      </c>
      <c r="BR45" s="38" t="e">
        <f t="shared" si="36"/>
        <v>#REF!</v>
      </c>
      <c r="BS45" s="38" t="e">
        <f t="shared" si="36"/>
        <v>#REF!</v>
      </c>
      <c r="BT45" s="38" t="e">
        <f t="shared" si="36"/>
        <v>#REF!</v>
      </c>
    </row>
    <row r="46" spans="2:72" x14ac:dyDescent="0.2">
      <c r="B46" s="37">
        <v>32</v>
      </c>
      <c r="C46" s="38" t="e">
        <f>calc_identifiers!D59</f>
        <v>#REF!</v>
      </c>
      <c r="D46" s="39" t="e">
        <f t="shared" si="10"/>
        <v>#REF!</v>
      </c>
      <c r="E46" s="38" t="e">
        <f t="shared" si="11"/>
        <v>#REF!</v>
      </c>
      <c r="F46" s="39" t="e">
        <f t="shared" si="12"/>
        <v>#REF!</v>
      </c>
      <c r="G46" s="38" t="e">
        <f t="shared" si="13"/>
        <v>#REF!</v>
      </c>
      <c r="H46" s="40" t="e">
        <f t="shared" si="25"/>
        <v>#REF!</v>
      </c>
      <c r="I46" s="40" t="e">
        <f t="shared" si="25"/>
        <v>#REF!</v>
      </c>
      <c r="J46" s="40" t="e">
        <f t="shared" si="25"/>
        <v>#REF!</v>
      </c>
      <c r="K46" s="41" t="e">
        <f t="shared" si="26"/>
        <v>#REF!</v>
      </c>
      <c r="L46" s="41" t="e">
        <f t="shared" si="26"/>
        <v>#REF!</v>
      </c>
      <c r="M46" s="41" t="e">
        <f t="shared" si="26"/>
        <v>#REF!</v>
      </c>
      <c r="N46" s="38" t="e">
        <f t="shared" si="2"/>
        <v>#REF!</v>
      </c>
      <c r="O46" s="39" t="e">
        <f t="shared" si="3"/>
        <v>#REF!</v>
      </c>
      <c r="P46" s="41" t="e">
        <f t="shared" si="14"/>
        <v>#REF!</v>
      </c>
      <c r="Q46" s="41" t="e">
        <f t="shared" si="15"/>
        <v>#REF!</v>
      </c>
      <c r="R46" s="41" t="e">
        <f t="shared" si="16"/>
        <v>#REF!</v>
      </c>
      <c r="S46" s="40" t="e">
        <f t="shared" si="17"/>
        <v>#REF!</v>
      </c>
      <c r="T46" s="40" t="e">
        <f t="shared" si="18"/>
        <v>#REF!</v>
      </c>
      <c r="U46" s="40" t="e">
        <f t="shared" si="19"/>
        <v>#REF!</v>
      </c>
      <c r="V46" s="38" t="e">
        <f t="shared" si="32"/>
        <v>#REF!</v>
      </c>
      <c r="W46" s="38" t="e">
        <f t="shared" si="32"/>
        <v>#REF!</v>
      </c>
      <c r="X46" s="38" t="e">
        <f t="shared" si="32"/>
        <v>#REF!</v>
      </c>
      <c r="Y46" s="38" t="e">
        <f t="shared" si="32"/>
        <v>#REF!</v>
      </c>
      <c r="Z46" s="38" t="e">
        <f t="shared" si="32"/>
        <v>#REF!</v>
      </c>
      <c r="AA46" s="38" t="e">
        <f t="shared" si="32"/>
        <v>#REF!</v>
      </c>
      <c r="AB46" s="38" t="e">
        <f t="shared" si="32"/>
        <v>#REF!</v>
      </c>
      <c r="AC46" s="38" t="e">
        <f t="shared" si="32"/>
        <v>#REF!</v>
      </c>
      <c r="AD46" s="38" t="e">
        <f t="shared" si="32"/>
        <v>#REF!</v>
      </c>
      <c r="AE46" s="38" t="e">
        <f t="shared" si="32"/>
        <v>#REF!</v>
      </c>
      <c r="AF46" s="38" t="e">
        <f t="shared" si="33"/>
        <v>#REF!</v>
      </c>
      <c r="AG46" s="38" t="e">
        <f t="shared" si="33"/>
        <v>#REF!</v>
      </c>
      <c r="AH46" s="38" t="e">
        <f t="shared" si="33"/>
        <v>#REF!</v>
      </c>
      <c r="AI46" s="38" t="e">
        <f t="shared" si="33"/>
        <v>#REF!</v>
      </c>
      <c r="AJ46" s="38" t="e">
        <f t="shared" si="33"/>
        <v>#REF!</v>
      </c>
      <c r="AK46" s="38" t="e">
        <f t="shared" si="33"/>
        <v>#REF!</v>
      </c>
      <c r="AL46" s="38" t="e">
        <f t="shared" si="33"/>
        <v>#REF!</v>
      </c>
      <c r="AM46" s="38" t="e">
        <f t="shared" si="33"/>
        <v>#REF!</v>
      </c>
      <c r="AN46" s="38" t="e">
        <f t="shared" si="33"/>
        <v>#REF!</v>
      </c>
      <c r="AO46" s="38" t="e">
        <f t="shared" si="33"/>
        <v>#REF!</v>
      </c>
      <c r="AP46" s="38" t="e">
        <f t="shared" si="34"/>
        <v>#REF!</v>
      </c>
      <c r="AQ46" s="38" t="e">
        <f t="shared" si="34"/>
        <v>#REF!</v>
      </c>
      <c r="AR46" s="38" t="e">
        <f t="shared" si="34"/>
        <v>#REF!</v>
      </c>
      <c r="AS46" s="38" t="e">
        <f t="shared" si="34"/>
        <v>#REF!</v>
      </c>
      <c r="AT46" s="38" t="e">
        <f t="shared" si="34"/>
        <v>#REF!</v>
      </c>
      <c r="AU46" s="38" t="e">
        <f t="shared" si="34"/>
        <v>#REF!</v>
      </c>
      <c r="AV46" s="38" t="e">
        <f t="shared" si="34"/>
        <v>#REF!</v>
      </c>
      <c r="AW46" s="38" t="e">
        <f t="shared" si="34"/>
        <v>#REF!</v>
      </c>
      <c r="AX46" s="38" t="e">
        <f t="shared" si="34"/>
        <v>#REF!</v>
      </c>
      <c r="AY46" s="38" t="e">
        <f t="shared" si="34"/>
        <v>#REF!</v>
      </c>
      <c r="AZ46" s="38" t="e">
        <f t="shared" si="35"/>
        <v>#REF!</v>
      </c>
      <c r="BA46" s="38" t="e">
        <f t="shared" si="35"/>
        <v>#REF!</v>
      </c>
      <c r="BB46" s="38" t="e">
        <f t="shared" si="35"/>
        <v>#REF!</v>
      </c>
      <c r="BC46" s="38" t="e">
        <f t="shared" si="35"/>
        <v>#REF!</v>
      </c>
      <c r="BD46" s="38" t="e">
        <f t="shared" si="35"/>
        <v>#REF!</v>
      </c>
      <c r="BE46" s="38" t="e">
        <f t="shared" si="35"/>
        <v>#REF!</v>
      </c>
      <c r="BF46" s="38" t="e">
        <f t="shared" si="35"/>
        <v>#REF!</v>
      </c>
      <c r="BG46" s="38" t="e">
        <f t="shared" si="35"/>
        <v>#REF!</v>
      </c>
      <c r="BH46" s="38" t="e">
        <f t="shared" si="35"/>
        <v>#REF!</v>
      </c>
      <c r="BI46" s="38" t="e">
        <f t="shared" si="35"/>
        <v>#REF!</v>
      </c>
      <c r="BJ46" s="38" t="e">
        <f t="shared" si="36"/>
        <v>#REF!</v>
      </c>
      <c r="BK46" s="38" t="e">
        <f t="shared" si="36"/>
        <v>#REF!</v>
      </c>
      <c r="BL46" s="38" t="e">
        <f t="shared" si="36"/>
        <v>#REF!</v>
      </c>
      <c r="BM46" s="38" t="e">
        <f t="shared" si="36"/>
        <v>#REF!</v>
      </c>
      <c r="BN46" s="38" t="e">
        <f t="shared" si="36"/>
        <v>#REF!</v>
      </c>
      <c r="BO46" s="38" t="e">
        <f t="shared" si="36"/>
        <v>#REF!</v>
      </c>
      <c r="BP46" s="38" t="e">
        <f t="shared" si="36"/>
        <v>#REF!</v>
      </c>
      <c r="BQ46" s="38" t="e">
        <f t="shared" si="36"/>
        <v>#REF!</v>
      </c>
      <c r="BR46" s="38" t="e">
        <f t="shared" si="36"/>
        <v>#REF!</v>
      </c>
      <c r="BS46" s="38" t="e">
        <f t="shared" si="36"/>
        <v>#REF!</v>
      </c>
      <c r="BT46" s="38" t="e">
        <f t="shared" si="36"/>
        <v>#REF!</v>
      </c>
    </row>
    <row r="47" spans="2:72" x14ac:dyDescent="0.2">
      <c r="B47" s="37">
        <v>33</v>
      </c>
      <c r="C47" s="38" t="e">
        <f>calc_identifiers!D60</f>
        <v>#REF!</v>
      </c>
      <c r="D47" s="39" t="e">
        <f t="shared" si="10"/>
        <v>#REF!</v>
      </c>
      <c r="E47" s="38" t="e">
        <f t="shared" si="11"/>
        <v>#REF!</v>
      </c>
      <c r="F47" s="39" t="e">
        <f t="shared" si="12"/>
        <v>#REF!</v>
      </c>
      <c r="G47" s="38" t="e">
        <f t="shared" si="13"/>
        <v>#REF!</v>
      </c>
      <c r="H47" s="40" t="e">
        <f t="shared" si="25"/>
        <v>#REF!</v>
      </c>
      <c r="I47" s="40" t="e">
        <f t="shared" si="25"/>
        <v>#REF!</v>
      </c>
      <c r="J47" s="40" t="e">
        <f t="shared" si="25"/>
        <v>#REF!</v>
      </c>
      <c r="K47" s="41" t="e">
        <f t="shared" si="26"/>
        <v>#REF!</v>
      </c>
      <c r="L47" s="41" t="e">
        <f t="shared" si="26"/>
        <v>#REF!</v>
      </c>
      <c r="M47" s="41" t="e">
        <f t="shared" si="26"/>
        <v>#REF!</v>
      </c>
      <c r="N47" s="38" t="e">
        <f t="shared" si="2"/>
        <v>#REF!</v>
      </c>
      <c r="O47" s="39" t="e">
        <f t="shared" si="3"/>
        <v>#REF!</v>
      </c>
      <c r="P47" s="41" t="e">
        <f t="shared" si="14"/>
        <v>#REF!</v>
      </c>
      <c r="Q47" s="41" t="e">
        <f t="shared" si="15"/>
        <v>#REF!</v>
      </c>
      <c r="R47" s="41" t="e">
        <f t="shared" si="16"/>
        <v>#REF!</v>
      </c>
      <c r="S47" s="40" t="e">
        <f t="shared" si="17"/>
        <v>#REF!</v>
      </c>
      <c r="T47" s="40" t="e">
        <f t="shared" si="18"/>
        <v>#REF!</v>
      </c>
      <c r="U47" s="40" t="e">
        <f t="shared" si="19"/>
        <v>#REF!</v>
      </c>
      <c r="V47" s="38" t="e">
        <f t="shared" si="32"/>
        <v>#REF!</v>
      </c>
      <c r="W47" s="38" t="e">
        <f t="shared" si="32"/>
        <v>#REF!</v>
      </c>
      <c r="X47" s="38" t="e">
        <f t="shared" si="32"/>
        <v>#REF!</v>
      </c>
      <c r="Y47" s="38" t="e">
        <f t="shared" si="32"/>
        <v>#REF!</v>
      </c>
      <c r="Z47" s="38" t="e">
        <f t="shared" si="32"/>
        <v>#REF!</v>
      </c>
      <c r="AA47" s="38" t="e">
        <f t="shared" si="32"/>
        <v>#REF!</v>
      </c>
      <c r="AB47" s="38" t="e">
        <f t="shared" si="32"/>
        <v>#REF!</v>
      </c>
      <c r="AC47" s="38" t="e">
        <f t="shared" si="32"/>
        <v>#REF!</v>
      </c>
      <c r="AD47" s="38" t="e">
        <f t="shared" si="32"/>
        <v>#REF!</v>
      </c>
      <c r="AE47" s="38" t="e">
        <f t="shared" si="32"/>
        <v>#REF!</v>
      </c>
      <c r="AF47" s="38" t="e">
        <f t="shared" si="33"/>
        <v>#REF!</v>
      </c>
      <c r="AG47" s="38" t="e">
        <f t="shared" si="33"/>
        <v>#REF!</v>
      </c>
      <c r="AH47" s="38" t="e">
        <f t="shared" si="33"/>
        <v>#REF!</v>
      </c>
      <c r="AI47" s="38" t="e">
        <f t="shared" si="33"/>
        <v>#REF!</v>
      </c>
      <c r="AJ47" s="38" t="e">
        <f t="shared" si="33"/>
        <v>#REF!</v>
      </c>
      <c r="AK47" s="38" t="e">
        <f t="shared" si="33"/>
        <v>#REF!</v>
      </c>
      <c r="AL47" s="38" t="e">
        <f t="shared" si="33"/>
        <v>#REF!</v>
      </c>
      <c r="AM47" s="38" t="e">
        <f t="shared" si="33"/>
        <v>#REF!</v>
      </c>
      <c r="AN47" s="38" t="e">
        <f t="shared" si="33"/>
        <v>#REF!</v>
      </c>
      <c r="AO47" s="38" t="e">
        <f t="shared" si="33"/>
        <v>#REF!</v>
      </c>
      <c r="AP47" s="38" t="e">
        <f t="shared" si="34"/>
        <v>#REF!</v>
      </c>
      <c r="AQ47" s="38" t="e">
        <f t="shared" si="34"/>
        <v>#REF!</v>
      </c>
      <c r="AR47" s="38" t="e">
        <f t="shared" si="34"/>
        <v>#REF!</v>
      </c>
      <c r="AS47" s="38" t="e">
        <f t="shared" si="34"/>
        <v>#REF!</v>
      </c>
      <c r="AT47" s="38" t="e">
        <f t="shared" si="34"/>
        <v>#REF!</v>
      </c>
      <c r="AU47" s="38" t="e">
        <f t="shared" si="34"/>
        <v>#REF!</v>
      </c>
      <c r="AV47" s="38" t="e">
        <f t="shared" si="34"/>
        <v>#REF!</v>
      </c>
      <c r="AW47" s="38" t="e">
        <f t="shared" si="34"/>
        <v>#REF!</v>
      </c>
      <c r="AX47" s="38" t="e">
        <f t="shared" si="34"/>
        <v>#REF!</v>
      </c>
      <c r="AY47" s="38" t="e">
        <f t="shared" si="34"/>
        <v>#REF!</v>
      </c>
      <c r="AZ47" s="38" t="e">
        <f t="shared" si="35"/>
        <v>#REF!</v>
      </c>
      <c r="BA47" s="38" t="e">
        <f t="shared" si="35"/>
        <v>#REF!</v>
      </c>
      <c r="BB47" s="38" t="e">
        <f t="shared" si="35"/>
        <v>#REF!</v>
      </c>
      <c r="BC47" s="38" t="e">
        <f t="shared" si="35"/>
        <v>#REF!</v>
      </c>
      <c r="BD47" s="38" t="e">
        <f t="shared" si="35"/>
        <v>#REF!</v>
      </c>
      <c r="BE47" s="38" t="e">
        <f t="shared" si="35"/>
        <v>#REF!</v>
      </c>
      <c r="BF47" s="38" t="e">
        <f t="shared" si="35"/>
        <v>#REF!</v>
      </c>
      <c r="BG47" s="38" t="e">
        <f t="shared" si="35"/>
        <v>#REF!</v>
      </c>
      <c r="BH47" s="38" t="e">
        <f t="shared" si="35"/>
        <v>#REF!</v>
      </c>
      <c r="BI47" s="38" t="e">
        <f t="shared" si="35"/>
        <v>#REF!</v>
      </c>
      <c r="BJ47" s="38" t="e">
        <f t="shared" si="36"/>
        <v>#REF!</v>
      </c>
      <c r="BK47" s="38" t="e">
        <f t="shared" si="36"/>
        <v>#REF!</v>
      </c>
      <c r="BL47" s="38" t="e">
        <f t="shared" si="36"/>
        <v>#REF!</v>
      </c>
      <c r="BM47" s="38" t="e">
        <f t="shared" si="36"/>
        <v>#REF!</v>
      </c>
      <c r="BN47" s="38" t="e">
        <f t="shared" si="36"/>
        <v>#REF!</v>
      </c>
      <c r="BO47" s="38" t="e">
        <f t="shared" si="36"/>
        <v>#REF!</v>
      </c>
      <c r="BP47" s="38" t="e">
        <f t="shared" si="36"/>
        <v>#REF!</v>
      </c>
      <c r="BQ47" s="38" t="e">
        <f t="shared" si="36"/>
        <v>#REF!</v>
      </c>
      <c r="BR47" s="38" t="e">
        <f t="shared" si="36"/>
        <v>#REF!</v>
      </c>
      <c r="BS47" s="38" t="e">
        <f t="shared" si="36"/>
        <v>#REF!</v>
      </c>
      <c r="BT47" s="38" t="e">
        <f t="shared" si="36"/>
        <v>#REF!</v>
      </c>
    </row>
    <row r="48" spans="2:72" x14ac:dyDescent="0.2">
      <c r="B48" s="37">
        <v>34</v>
      </c>
      <c r="C48" s="38" t="e">
        <f>calc_identifiers!D61</f>
        <v>#REF!</v>
      </c>
      <c r="D48" s="39" t="e">
        <f t="shared" si="10"/>
        <v>#REF!</v>
      </c>
      <c r="E48" s="38" t="e">
        <f t="shared" si="11"/>
        <v>#REF!</v>
      </c>
      <c r="F48" s="39" t="e">
        <f t="shared" si="12"/>
        <v>#REF!</v>
      </c>
      <c r="G48" s="38" t="e">
        <f t="shared" si="13"/>
        <v>#REF!</v>
      </c>
      <c r="H48" s="40" t="e">
        <f t="shared" si="25"/>
        <v>#REF!</v>
      </c>
      <c r="I48" s="40" t="e">
        <f t="shared" si="25"/>
        <v>#REF!</v>
      </c>
      <c r="J48" s="40" t="e">
        <f t="shared" si="25"/>
        <v>#REF!</v>
      </c>
      <c r="K48" s="41" t="e">
        <f t="shared" si="26"/>
        <v>#REF!</v>
      </c>
      <c r="L48" s="41" t="e">
        <f t="shared" si="26"/>
        <v>#REF!</v>
      </c>
      <c r="M48" s="41" t="e">
        <f t="shared" si="26"/>
        <v>#REF!</v>
      </c>
      <c r="N48" s="38" t="e">
        <f t="shared" si="2"/>
        <v>#REF!</v>
      </c>
      <c r="O48" s="39" t="e">
        <f t="shared" si="3"/>
        <v>#REF!</v>
      </c>
      <c r="P48" s="41" t="e">
        <f t="shared" si="14"/>
        <v>#REF!</v>
      </c>
      <c r="Q48" s="41" t="e">
        <f t="shared" si="15"/>
        <v>#REF!</v>
      </c>
      <c r="R48" s="41" t="e">
        <f t="shared" si="16"/>
        <v>#REF!</v>
      </c>
      <c r="S48" s="40" t="e">
        <f t="shared" si="17"/>
        <v>#REF!</v>
      </c>
      <c r="T48" s="40" t="e">
        <f t="shared" si="18"/>
        <v>#REF!</v>
      </c>
      <c r="U48" s="40" t="e">
        <f t="shared" si="19"/>
        <v>#REF!</v>
      </c>
      <c r="V48" s="38" t="e">
        <f t="shared" si="32"/>
        <v>#REF!</v>
      </c>
      <c r="W48" s="38" t="e">
        <f t="shared" si="32"/>
        <v>#REF!</v>
      </c>
      <c r="X48" s="38" t="e">
        <f t="shared" si="32"/>
        <v>#REF!</v>
      </c>
      <c r="Y48" s="38" t="e">
        <f t="shared" si="32"/>
        <v>#REF!</v>
      </c>
      <c r="Z48" s="38" t="e">
        <f t="shared" si="32"/>
        <v>#REF!</v>
      </c>
      <c r="AA48" s="38" t="e">
        <f t="shared" si="32"/>
        <v>#REF!</v>
      </c>
      <c r="AB48" s="38" t="e">
        <f t="shared" si="32"/>
        <v>#REF!</v>
      </c>
      <c r="AC48" s="38" t="e">
        <f t="shared" si="32"/>
        <v>#REF!</v>
      </c>
      <c r="AD48" s="38" t="e">
        <f t="shared" si="32"/>
        <v>#REF!</v>
      </c>
      <c r="AE48" s="38" t="e">
        <f t="shared" si="32"/>
        <v>#REF!</v>
      </c>
      <c r="AF48" s="38" t="e">
        <f t="shared" si="33"/>
        <v>#REF!</v>
      </c>
      <c r="AG48" s="38" t="e">
        <f t="shared" si="33"/>
        <v>#REF!</v>
      </c>
      <c r="AH48" s="38" t="e">
        <f t="shared" si="33"/>
        <v>#REF!</v>
      </c>
      <c r="AI48" s="38" t="e">
        <f t="shared" si="33"/>
        <v>#REF!</v>
      </c>
      <c r="AJ48" s="38" t="e">
        <f t="shared" si="33"/>
        <v>#REF!</v>
      </c>
      <c r="AK48" s="38" t="e">
        <f t="shared" si="33"/>
        <v>#REF!</v>
      </c>
      <c r="AL48" s="38" t="e">
        <f t="shared" si="33"/>
        <v>#REF!</v>
      </c>
      <c r="AM48" s="38" t="e">
        <f t="shared" si="33"/>
        <v>#REF!</v>
      </c>
      <c r="AN48" s="38" t="e">
        <f t="shared" si="33"/>
        <v>#REF!</v>
      </c>
      <c r="AO48" s="38" t="e">
        <f t="shared" si="33"/>
        <v>#REF!</v>
      </c>
      <c r="AP48" s="38" t="e">
        <f t="shared" si="34"/>
        <v>#REF!</v>
      </c>
      <c r="AQ48" s="38" t="e">
        <f t="shared" si="34"/>
        <v>#REF!</v>
      </c>
      <c r="AR48" s="38" t="e">
        <f t="shared" si="34"/>
        <v>#REF!</v>
      </c>
      <c r="AS48" s="38" t="e">
        <f t="shared" si="34"/>
        <v>#REF!</v>
      </c>
      <c r="AT48" s="38" t="e">
        <f t="shared" si="34"/>
        <v>#REF!</v>
      </c>
      <c r="AU48" s="38" t="e">
        <f t="shared" si="34"/>
        <v>#REF!</v>
      </c>
      <c r="AV48" s="38" t="e">
        <f t="shared" si="34"/>
        <v>#REF!</v>
      </c>
      <c r="AW48" s="38" t="e">
        <f t="shared" si="34"/>
        <v>#REF!</v>
      </c>
      <c r="AX48" s="38" t="e">
        <f t="shared" si="34"/>
        <v>#REF!</v>
      </c>
      <c r="AY48" s="38" t="e">
        <f t="shared" si="34"/>
        <v>#REF!</v>
      </c>
      <c r="AZ48" s="38" t="e">
        <f t="shared" si="35"/>
        <v>#REF!</v>
      </c>
      <c r="BA48" s="38" t="e">
        <f t="shared" si="35"/>
        <v>#REF!</v>
      </c>
      <c r="BB48" s="38" t="e">
        <f t="shared" si="35"/>
        <v>#REF!</v>
      </c>
      <c r="BC48" s="38" t="e">
        <f t="shared" si="35"/>
        <v>#REF!</v>
      </c>
      <c r="BD48" s="38" t="e">
        <f t="shared" si="35"/>
        <v>#REF!</v>
      </c>
      <c r="BE48" s="38" t="e">
        <f t="shared" si="35"/>
        <v>#REF!</v>
      </c>
      <c r="BF48" s="38" t="e">
        <f t="shared" si="35"/>
        <v>#REF!</v>
      </c>
      <c r="BG48" s="38" t="e">
        <f t="shared" si="35"/>
        <v>#REF!</v>
      </c>
      <c r="BH48" s="38" t="e">
        <f t="shared" si="35"/>
        <v>#REF!</v>
      </c>
      <c r="BI48" s="38" t="e">
        <f t="shared" si="35"/>
        <v>#REF!</v>
      </c>
      <c r="BJ48" s="38" t="e">
        <f t="shared" si="36"/>
        <v>#REF!</v>
      </c>
      <c r="BK48" s="38" t="e">
        <f t="shared" si="36"/>
        <v>#REF!</v>
      </c>
      <c r="BL48" s="38" t="e">
        <f t="shared" si="36"/>
        <v>#REF!</v>
      </c>
      <c r="BM48" s="38" t="e">
        <f t="shared" si="36"/>
        <v>#REF!</v>
      </c>
      <c r="BN48" s="38" t="e">
        <f t="shared" si="36"/>
        <v>#REF!</v>
      </c>
      <c r="BO48" s="38" t="e">
        <f t="shared" si="36"/>
        <v>#REF!</v>
      </c>
      <c r="BP48" s="38" t="e">
        <f t="shared" si="36"/>
        <v>#REF!</v>
      </c>
      <c r="BQ48" s="38" t="e">
        <f t="shared" si="36"/>
        <v>#REF!</v>
      </c>
      <c r="BR48" s="38" t="e">
        <f t="shared" si="36"/>
        <v>#REF!</v>
      </c>
      <c r="BS48" s="38" t="e">
        <f t="shared" si="36"/>
        <v>#REF!</v>
      </c>
      <c r="BT48" s="38" t="e">
        <f t="shared" si="36"/>
        <v>#REF!</v>
      </c>
    </row>
    <row r="49" spans="2:72" x14ac:dyDescent="0.2">
      <c r="B49" s="37">
        <v>35</v>
      </c>
      <c r="C49" s="38" t="e">
        <f>calc_identifiers!D62</f>
        <v>#REF!</v>
      </c>
      <c r="D49" s="39" t="e">
        <f t="shared" si="10"/>
        <v>#REF!</v>
      </c>
      <c r="E49" s="38" t="e">
        <f t="shared" si="11"/>
        <v>#REF!</v>
      </c>
      <c r="F49" s="39" t="e">
        <f t="shared" si="12"/>
        <v>#REF!</v>
      </c>
      <c r="G49" s="38" t="e">
        <f t="shared" si="13"/>
        <v>#REF!</v>
      </c>
      <c r="H49" s="40" t="e">
        <f t="shared" si="25"/>
        <v>#REF!</v>
      </c>
      <c r="I49" s="40" t="e">
        <f t="shared" si="25"/>
        <v>#REF!</v>
      </c>
      <c r="J49" s="40" t="e">
        <f t="shared" si="25"/>
        <v>#REF!</v>
      </c>
      <c r="K49" s="41" t="e">
        <f t="shared" si="26"/>
        <v>#REF!</v>
      </c>
      <c r="L49" s="41" t="e">
        <f t="shared" si="26"/>
        <v>#REF!</v>
      </c>
      <c r="M49" s="41" t="e">
        <f t="shared" si="26"/>
        <v>#REF!</v>
      </c>
      <c r="N49" s="38" t="e">
        <f t="shared" si="2"/>
        <v>#REF!</v>
      </c>
      <c r="O49" s="39" t="e">
        <f t="shared" si="3"/>
        <v>#REF!</v>
      </c>
      <c r="P49" s="41" t="e">
        <f t="shared" si="14"/>
        <v>#REF!</v>
      </c>
      <c r="Q49" s="41" t="e">
        <f t="shared" si="15"/>
        <v>#REF!</v>
      </c>
      <c r="R49" s="41" t="e">
        <f t="shared" si="16"/>
        <v>#REF!</v>
      </c>
      <c r="S49" s="40" t="e">
        <f t="shared" si="17"/>
        <v>#REF!</v>
      </c>
      <c r="T49" s="40" t="e">
        <f t="shared" si="18"/>
        <v>#REF!</v>
      </c>
      <c r="U49" s="40" t="e">
        <f t="shared" si="19"/>
        <v>#REF!</v>
      </c>
      <c r="V49" s="38" t="e">
        <f t="shared" si="32"/>
        <v>#REF!</v>
      </c>
      <c r="W49" s="38" t="e">
        <f t="shared" si="32"/>
        <v>#REF!</v>
      </c>
      <c r="X49" s="38" t="e">
        <f t="shared" si="32"/>
        <v>#REF!</v>
      </c>
      <c r="Y49" s="38" t="e">
        <f t="shared" si="32"/>
        <v>#REF!</v>
      </c>
      <c r="Z49" s="38" t="e">
        <f t="shared" si="32"/>
        <v>#REF!</v>
      </c>
      <c r="AA49" s="38" t="e">
        <f t="shared" si="32"/>
        <v>#REF!</v>
      </c>
      <c r="AB49" s="38" t="e">
        <f t="shared" si="32"/>
        <v>#REF!</v>
      </c>
      <c r="AC49" s="38" t="e">
        <f t="shared" si="32"/>
        <v>#REF!</v>
      </c>
      <c r="AD49" s="38" t="e">
        <f t="shared" si="32"/>
        <v>#REF!</v>
      </c>
      <c r="AE49" s="38" t="e">
        <f t="shared" si="32"/>
        <v>#REF!</v>
      </c>
      <c r="AF49" s="38" t="e">
        <f t="shared" si="33"/>
        <v>#REF!</v>
      </c>
      <c r="AG49" s="38" t="e">
        <f t="shared" si="33"/>
        <v>#REF!</v>
      </c>
      <c r="AH49" s="38" t="e">
        <f t="shared" si="33"/>
        <v>#REF!</v>
      </c>
      <c r="AI49" s="38" t="e">
        <f t="shared" si="33"/>
        <v>#REF!</v>
      </c>
      <c r="AJ49" s="38" t="e">
        <f t="shared" si="33"/>
        <v>#REF!</v>
      </c>
      <c r="AK49" s="38" t="e">
        <f t="shared" si="33"/>
        <v>#REF!</v>
      </c>
      <c r="AL49" s="38" t="e">
        <f t="shared" si="33"/>
        <v>#REF!</v>
      </c>
      <c r="AM49" s="38" t="e">
        <f t="shared" si="33"/>
        <v>#REF!</v>
      </c>
      <c r="AN49" s="38" t="e">
        <f t="shared" si="33"/>
        <v>#REF!</v>
      </c>
      <c r="AO49" s="38" t="e">
        <f t="shared" si="33"/>
        <v>#REF!</v>
      </c>
      <c r="AP49" s="38" t="e">
        <f t="shared" si="34"/>
        <v>#REF!</v>
      </c>
      <c r="AQ49" s="38" t="e">
        <f t="shared" si="34"/>
        <v>#REF!</v>
      </c>
      <c r="AR49" s="38" t="e">
        <f t="shared" si="34"/>
        <v>#REF!</v>
      </c>
      <c r="AS49" s="38" t="e">
        <f t="shared" si="34"/>
        <v>#REF!</v>
      </c>
      <c r="AT49" s="38" t="e">
        <f t="shared" si="34"/>
        <v>#REF!</v>
      </c>
      <c r="AU49" s="38" t="e">
        <f t="shared" si="34"/>
        <v>#REF!</v>
      </c>
      <c r="AV49" s="38" t="e">
        <f t="shared" si="34"/>
        <v>#REF!</v>
      </c>
      <c r="AW49" s="38" t="e">
        <f t="shared" si="34"/>
        <v>#REF!</v>
      </c>
      <c r="AX49" s="38" t="e">
        <f t="shared" si="34"/>
        <v>#REF!</v>
      </c>
      <c r="AY49" s="38" t="e">
        <f t="shared" si="34"/>
        <v>#REF!</v>
      </c>
      <c r="AZ49" s="38" t="e">
        <f t="shared" si="35"/>
        <v>#REF!</v>
      </c>
      <c r="BA49" s="38" t="e">
        <f t="shared" si="35"/>
        <v>#REF!</v>
      </c>
      <c r="BB49" s="38" t="e">
        <f t="shared" si="35"/>
        <v>#REF!</v>
      </c>
      <c r="BC49" s="38" t="e">
        <f t="shared" si="35"/>
        <v>#REF!</v>
      </c>
      <c r="BD49" s="38" t="e">
        <f t="shared" si="35"/>
        <v>#REF!</v>
      </c>
      <c r="BE49" s="38" t="e">
        <f t="shared" si="35"/>
        <v>#REF!</v>
      </c>
      <c r="BF49" s="38" t="e">
        <f t="shared" si="35"/>
        <v>#REF!</v>
      </c>
      <c r="BG49" s="38" t="e">
        <f t="shared" si="35"/>
        <v>#REF!</v>
      </c>
      <c r="BH49" s="38" t="e">
        <f t="shared" si="35"/>
        <v>#REF!</v>
      </c>
      <c r="BI49" s="38" t="e">
        <f t="shared" si="35"/>
        <v>#REF!</v>
      </c>
      <c r="BJ49" s="38" t="e">
        <f t="shared" si="36"/>
        <v>#REF!</v>
      </c>
      <c r="BK49" s="38" t="e">
        <f t="shared" si="36"/>
        <v>#REF!</v>
      </c>
      <c r="BL49" s="38" t="e">
        <f t="shared" si="36"/>
        <v>#REF!</v>
      </c>
      <c r="BM49" s="38" t="e">
        <f t="shared" si="36"/>
        <v>#REF!</v>
      </c>
      <c r="BN49" s="38" t="e">
        <f t="shared" si="36"/>
        <v>#REF!</v>
      </c>
      <c r="BO49" s="38" t="e">
        <f t="shared" si="36"/>
        <v>#REF!</v>
      </c>
      <c r="BP49" s="38" t="e">
        <f t="shared" si="36"/>
        <v>#REF!</v>
      </c>
      <c r="BQ49" s="38" t="e">
        <f t="shared" si="36"/>
        <v>#REF!</v>
      </c>
      <c r="BR49" s="38" t="e">
        <f t="shared" si="36"/>
        <v>#REF!</v>
      </c>
      <c r="BS49" s="38" t="e">
        <f t="shared" si="36"/>
        <v>#REF!</v>
      </c>
      <c r="BT49" s="38" t="e">
        <f t="shared" si="36"/>
        <v>#REF!</v>
      </c>
    </row>
    <row r="50" spans="2:72" x14ac:dyDescent="0.2">
      <c r="B50" s="37">
        <v>36</v>
      </c>
      <c r="C50" s="38" t="e">
        <f>calc_identifiers!D63</f>
        <v>#REF!</v>
      </c>
      <c r="D50" s="39" t="e">
        <f t="shared" si="10"/>
        <v>#REF!</v>
      </c>
      <c r="E50" s="38" t="e">
        <f t="shared" si="11"/>
        <v>#REF!</v>
      </c>
      <c r="F50" s="39" t="e">
        <f t="shared" si="12"/>
        <v>#REF!</v>
      </c>
      <c r="G50" s="38" t="e">
        <f t="shared" si="13"/>
        <v>#REF!</v>
      </c>
      <c r="H50" s="40" t="e">
        <f t="shared" si="25"/>
        <v>#REF!</v>
      </c>
      <c r="I50" s="40" t="e">
        <f t="shared" si="25"/>
        <v>#REF!</v>
      </c>
      <c r="J50" s="40" t="e">
        <f t="shared" si="25"/>
        <v>#REF!</v>
      </c>
      <c r="K50" s="41" t="e">
        <f t="shared" si="26"/>
        <v>#REF!</v>
      </c>
      <c r="L50" s="41" t="e">
        <f t="shared" si="26"/>
        <v>#REF!</v>
      </c>
      <c r="M50" s="41" t="e">
        <f t="shared" si="26"/>
        <v>#REF!</v>
      </c>
      <c r="N50" s="38" t="e">
        <f t="shared" si="2"/>
        <v>#REF!</v>
      </c>
      <c r="O50" s="39" t="e">
        <f t="shared" si="3"/>
        <v>#REF!</v>
      </c>
      <c r="P50" s="41" t="e">
        <f t="shared" si="14"/>
        <v>#REF!</v>
      </c>
      <c r="Q50" s="41" t="e">
        <f t="shared" si="15"/>
        <v>#REF!</v>
      </c>
      <c r="R50" s="41" t="e">
        <f t="shared" si="16"/>
        <v>#REF!</v>
      </c>
      <c r="S50" s="40" t="e">
        <f t="shared" si="17"/>
        <v>#REF!</v>
      </c>
      <c r="T50" s="40" t="e">
        <f t="shared" si="18"/>
        <v>#REF!</v>
      </c>
      <c r="U50" s="40" t="e">
        <f t="shared" si="19"/>
        <v>#REF!</v>
      </c>
      <c r="V50" s="38" t="e">
        <f t="shared" si="32"/>
        <v>#REF!</v>
      </c>
      <c r="W50" s="38" t="e">
        <f t="shared" si="32"/>
        <v>#REF!</v>
      </c>
      <c r="X50" s="38" t="e">
        <f t="shared" si="32"/>
        <v>#REF!</v>
      </c>
      <c r="Y50" s="38" t="e">
        <f t="shared" si="32"/>
        <v>#REF!</v>
      </c>
      <c r="Z50" s="38" t="e">
        <f t="shared" si="32"/>
        <v>#REF!</v>
      </c>
      <c r="AA50" s="38" t="e">
        <f t="shared" si="32"/>
        <v>#REF!</v>
      </c>
      <c r="AB50" s="38" t="e">
        <f t="shared" si="32"/>
        <v>#REF!</v>
      </c>
      <c r="AC50" s="38" t="e">
        <f t="shared" si="32"/>
        <v>#REF!</v>
      </c>
      <c r="AD50" s="38" t="e">
        <f t="shared" si="32"/>
        <v>#REF!</v>
      </c>
      <c r="AE50" s="38" t="e">
        <f t="shared" si="32"/>
        <v>#REF!</v>
      </c>
      <c r="AF50" s="38" t="e">
        <f t="shared" si="33"/>
        <v>#REF!</v>
      </c>
      <c r="AG50" s="38" t="e">
        <f t="shared" si="33"/>
        <v>#REF!</v>
      </c>
      <c r="AH50" s="38" t="e">
        <f t="shared" si="33"/>
        <v>#REF!</v>
      </c>
      <c r="AI50" s="38" t="e">
        <f t="shared" si="33"/>
        <v>#REF!</v>
      </c>
      <c r="AJ50" s="38" t="e">
        <f t="shared" si="33"/>
        <v>#REF!</v>
      </c>
      <c r="AK50" s="38" t="e">
        <f t="shared" si="33"/>
        <v>#REF!</v>
      </c>
      <c r="AL50" s="38" t="e">
        <f t="shared" si="33"/>
        <v>#REF!</v>
      </c>
      <c r="AM50" s="38" t="e">
        <f t="shared" si="33"/>
        <v>#REF!</v>
      </c>
      <c r="AN50" s="38" t="e">
        <f t="shared" si="33"/>
        <v>#REF!</v>
      </c>
      <c r="AO50" s="38" t="e">
        <f t="shared" si="33"/>
        <v>#REF!</v>
      </c>
      <c r="AP50" s="38" t="e">
        <f t="shared" si="34"/>
        <v>#REF!</v>
      </c>
      <c r="AQ50" s="38" t="e">
        <f t="shared" si="34"/>
        <v>#REF!</v>
      </c>
      <c r="AR50" s="38" t="e">
        <f t="shared" si="34"/>
        <v>#REF!</v>
      </c>
      <c r="AS50" s="38" t="e">
        <f t="shared" si="34"/>
        <v>#REF!</v>
      </c>
      <c r="AT50" s="38" t="e">
        <f t="shared" si="34"/>
        <v>#REF!</v>
      </c>
      <c r="AU50" s="38" t="e">
        <f t="shared" si="34"/>
        <v>#REF!</v>
      </c>
      <c r="AV50" s="38" t="e">
        <f t="shared" si="34"/>
        <v>#REF!</v>
      </c>
      <c r="AW50" s="38" t="e">
        <f t="shared" si="34"/>
        <v>#REF!</v>
      </c>
      <c r="AX50" s="38" t="e">
        <f t="shared" si="34"/>
        <v>#REF!</v>
      </c>
      <c r="AY50" s="38" t="e">
        <f t="shared" si="34"/>
        <v>#REF!</v>
      </c>
      <c r="AZ50" s="38" t="e">
        <f t="shared" si="35"/>
        <v>#REF!</v>
      </c>
      <c r="BA50" s="38" t="e">
        <f t="shared" si="35"/>
        <v>#REF!</v>
      </c>
      <c r="BB50" s="38" t="e">
        <f t="shared" si="35"/>
        <v>#REF!</v>
      </c>
      <c r="BC50" s="38" t="e">
        <f t="shared" si="35"/>
        <v>#REF!</v>
      </c>
      <c r="BD50" s="38" t="e">
        <f t="shared" si="35"/>
        <v>#REF!</v>
      </c>
      <c r="BE50" s="38" t="e">
        <f t="shared" si="35"/>
        <v>#REF!</v>
      </c>
      <c r="BF50" s="38" t="e">
        <f t="shared" si="35"/>
        <v>#REF!</v>
      </c>
      <c r="BG50" s="38" t="e">
        <f t="shared" si="35"/>
        <v>#REF!</v>
      </c>
      <c r="BH50" s="38" t="e">
        <f t="shared" si="35"/>
        <v>#REF!</v>
      </c>
      <c r="BI50" s="38" t="e">
        <f t="shared" si="35"/>
        <v>#REF!</v>
      </c>
      <c r="BJ50" s="38" t="e">
        <f t="shared" si="36"/>
        <v>#REF!</v>
      </c>
      <c r="BK50" s="38" t="e">
        <f t="shared" si="36"/>
        <v>#REF!</v>
      </c>
      <c r="BL50" s="38" t="e">
        <f t="shared" si="36"/>
        <v>#REF!</v>
      </c>
      <c r="BM50" s="38" t="e">
        <f t="shared" si="36"/>
        <v>#REF!</v>
      </c>
      <c r="BN50" s="38" t="e">
        <f t="shared" si="36"/>
        <v>#REF!</v>
      </c>
      <c r="BO50" s="38" t="e">
        <f t="shared" si="36"/>
        <v>#REF!</v>
      </c>
      <c r="BP50" s="38" t="e">
        <f t="shared" si="36"/>
        <v>#REF!</v>
      </c>
      <c r="BQ50" s="38" t="e">
        <f t="shared" si="36"/>
        <v>#REF!</v>
      </c>
      <c r="BR50" s="38" t="e">
        <f t="shared" si="36"/>
        <v>#REF!</v>
      </c>
      <c r="BS50" s="38" t="e">
        <f t="shared" si="36"/>
        <v>#REF!</v>
      </c>
      <c r="BT50" s="38" t="e">
        <f t="shared" si="36"/>
        <v>#REF!</v>
      </c>
    </row>
    <row r="51" spans="2:72" x14ac:dyDescent="0.2">
      <c r="B51" s="37">
        <v>37</v>
      </c>
      <c r="C51" s="38" t="e">
        <f>calc_identifiers!D64</f>
        <v>#REF!</v>
      </c>
      <c r="D51" s="39" t="e">
        <f t="shared" si="10"/>
        <v>#REF!</v>
      </c>
      <c r="E51" s="38" t="e">
        <f t="shared" si="11"/>
        <v>#REF!</v>
      </c>
      <c r="F51" s="39" t="e">
        <f t="shared" si="12"/>
        <v>#REF!</v>
      </c>
      <c r="G51" s="38" t="e">
        <f t="shared" si="13"/>
        <v>#REF!</v>
      </c>
      <c r="H51" s="40" t="e">
        <f t="shared" si="25"/>
        <v>#REF!</v>
      </c>
      <c r="I51" s="40" t="e">
        <f t="shared" si="25"/>
        <v>#REF!</v>
      </c>
      <c r="J51" s="40" t="e">
        <f t="shared" si="25"/>
        <v>#REF!</v>
      </c>
      <c r="K51" s="41" t="e">
        <f t="shared" si="26"/>
        <v>#REF!</v>
      </c>
      <c r="L51" s="41" t="e">
        <f t="shared" si="26"/>
        <v>#REF!</v>
      </c>
      <c r="M51" s="41" t="e">
        <f t="shared" si="26"/>
        <v>#REF!</v>
      </c>
      <c r="N51" s="38" t="e">
        <f t="shared" si="2"/>
        <v>#REF!</v>
      </c>
      <c r="O51" s="39" t="e">
        <f t="shared" si="3"/>
        <v>#REF!</v>
      </c>
      <c r="P51" s="41" t="e">
        <f t="shared" si="14"/>
        <v>#REF!</v>
      </c>
      <c r="Q51" s="41" t="e">
        <f t="shared" si="15"/>
        <v>#REF!</v>
      </c>
      <c r="R51" s="41" t="e">
        <f t="shared" si="16"/>
        <v>#REF!</v>
      </c>
      <c r="S51" s="40" t="e">
        <f t="shared" si="17"/>
        <v>#REF!</v>
      </c>
      <c r="T51" s="40" t="e">
        <f t="shared" si="18"/>
        <v>#REF!</v>
      </c>
      <c r="U51" s="40" t="e">
        <f t="shared" si="19"/>
        <v>#REF!</v>
      </c>
      <c r="V51" s="38" t="e">
        <f t="shared" si="32"/>
        <v>#REF!</v>
      </c>
      <c r="W51" s="38" t="e">
        <f t="shared" si="32"/>
        <v>#REF!</v>
      </c>
      <c r="X51" s="38" t="e">
        <f t="shared" si="32"/>
        <v>#REF!</v>
      </c>
      <c r="Y51" s="38" t="e">
        <f t="shared" si="32"/>
        <v>#REF!</v>
      </c>
      <c r="Z51" s="38" t="e">
        <f t="shared" si="32"/>
        <v>#REF!</v>
      </c>
      <c r="AA51" s="38" t="e">
        <f t="shared" si="32"/>
        <v>#REF!</v>
      </c>
      <c r="AB51" s="38" t="e">
        <f t="shared" si="32"/>
        <v>#REF!</v>
      </c>
      <c r="AC51" s="38" t="e">
        <f t="shared" si="32"/>
        <v>#REF!</v>
      </c>
      <c r="AD51" s="38" t="e">
        <f t="shared" si="32"/>
        <v>#REF!</v>
      </c>
      <c r="AE51" s="38" t="e">
        <f t="shared" si="32"/>
        <v>#REF!</v>
      </c>
      <c r="AF51" s="38" t="e">
        <f t="shared" si="33"/>
        <v>#REF!</v>
      </c>
      <c r="AG51" s="38" t="e">
        <f t="shared" si="33"/>
        <v>#REF!</v>
      </c>
      <c r="AH51" s="38" t="e">
        <f t="shared" si="33"/>
        <v>#REF!</v>
      </c>
      <c r="AI51" s="38" t="e">
        <f t="shared" si="33"/>
        <v>#REF!</v>
      </c>
      <c r="AJ51" s="38" t="e">
        <f t="shared" si="33"/>
        <v>#REF!</v>
      </c>
      <c r="AK51" s="38" t="e">
        <f t="shared" si="33"/>
        <v>#REF!</v>
      </c>
      <c r="AL51" s="38" t="e">
        <f t="shared" si="33"/>
        <v>#REF!</v>
      </c>
      <c r="AM51" s="38" t="e">
        <f t="shared" si="33"/>
        <v>#REF!</v>
      </c>
      <c r="AN51" s="38" t="e">
        <f t="shared" si="33"/>
        <v>#REF!</v>
      </c>
      <c r="AO51" s="38" t="e">
        <f t="shared" si="33"/>
        <v>#REF!</v>
      </c>
      <c r="AP51" s="38" t="e">
        <f t="shared" si="34"/>
        <v>#REF!</v>
      </c>
      <c r="AQ51" s="38" t="e">
        <f t="shared" si="34"/>
        <v>#REF!</v>
      </c>
      <c r="AR51" s="38" t="e">
        <f t="shared" si="34"/>
        <v>#REF!</v>
      </c>
      <c r="AS51" s="38" t="e">
        <f t="shared" si="34"/>
        <v>#REF!</v>
      </c>
      <c r="AT51" s="38" t="e">
        <f t="shared" si="34"/>
        <v>#REF!</v>
      </c>
      <c r="AU51" s="38" t="e">
        <f t="shared" si="34"/>
        <v>#REF!</v>
      </c>
      <c r="AV51" s="38" t="e">
        <f t="shared" si="34"/>
        <v>#REF!</v>
      </c>
      <c r="AW51" s="38" t="e">
        <f t="shared" si="34"/>
        <v>#REF!</v>
      </c>
      <c r="AX51" s="38" t="e">
        <f t="shared" si="34"/>
        <v>#REF!</v>
      </c>
      <c r="AY51" s="38" t="e">
        <f t="shared" si="34"/>
        <v>#REF!</v>
      </c>
      <c r="AZ51" s="38" t="e">
        <f t="shared" si="35"/>
        <v>#REF!</v>
      </c>
      <c r="BA51" s="38" t="e">
        <f t="shared" si="35"/>
        <v>#REF!</v>
      </c>
      <c r="BB51" s="38" t="e">
        <f t="shared" si="35"/>
        <v>#REF!</v>
      </c>
      <c r="BC51" s="38" t="e">
        <f t="shared" si="35"/>
        <v>#REF!</v>
      </c>
      <c r="BD51" s="38" t="e">
        <f t="shared" si="35"/>
        <v>#REF!</v>
      </c>
      <c r="BE51" s="38" t="e">
        <f t="shared" si="35"/>
        <v>#REF!</v>
      </c>
      <c r="BF51" s="38" t="e">
        <f t="shared" si="35"/>
        <v>#REF!</v>
      </c>
      <c r="BG51" s="38" t="e">
        <f t="shared" si="35"/>
        <v>#REF!</v>
      </c>
      <c r="BH51" s="38" t="e">
        <f t="shared" si="35"/>
        <v>#REF!</v>
      </c>
      <c r="BI51" s="38" t="e">
        <f t="shared" si="35"/>
        <v>#REF!</v>
      </c>
      <c r="BJ51" s="38" t="e">
        <f t="shared" si="36"/>
        <v>#REF!</v>
      </c>
      <c r="BK51" s="38" t="e">
        <f t="shared" si="36"/>
        <v>#REF!</v>
      </c>
      <c r="BL51" s="38" t="e">
        <f t="shared" si="36"/>
        <v>#REF!</v>
      </c>
      <c r="BM51" s="38" t="e">
        <f t="shared" si="36"/>
        <v>#REF!</v>
      </c>
      <c r="BN51" s="38" t="e">
        <f t="shared" si="36"/>
        <v>#REF!</v>
      </c>
      <c r="BO51" s="38" t="e">
        <f t="shared" si="36"/>
        <v>#REF!</v>
      </c>
      <c r="BP51" s="38" t="e">
        <f t="shared" si="36"/>
        <v>#REF!</v>
      </c>
      <c r="BQ51" s="38" t="e">
        <f t="shared" si="36"/>
        <v>#REF!</v>
      </c>
      <c r="BR51" s="38" t="e">
        <f t="shared" si="36"/>
        <v>#REF!</v>
      </c>
      <c r="BS51" s="38" t="e">
        <f t="shared" si="36"/>
        <v>#REF!</v>
      </c>
      <c r="BT51" s="38" t="e">
        <f t="shared" si="36"/>
        <v>#REF!</v>
      </c>
    </row>
    <row r="52" spans="2:72" x14ac:dyDescent="0.2">
      <c r="B52" s="37">
        <v>38</v>
      </c>
      <c r="C52" s="38" t="e">
        <f>calc_identifiers!D65</f>
        <v>#REF!</v>
      </c>
      <c r="D52" s="39" t="e">
        <f t="shared" si="10"/>
        <v>#REF!</v>
      </c>
      <c r="E52" s="38" t="e">
        <f t="shared" si="11"/>
        <v>#REF!</v>
      </c>
      <c r="F52" s="39" t="e">
        <f t="shared" si="12"/>
        <v>#REF!</v>
      </c>
      <c r="G52" s="38" t="e">
        <f t="shared" si="13"/>
        <v>#REF!</v>
      </c>
      <c r="H52" s="40" t="e">
        <f t="shared" si="25"/>
        <v>#REF!</v>
      </c>
      <c r="I52" s="40" t="e">
        <f t="shared" si="25"/>
        <v>#REF!</v>
      </c>
      <c r="J52" s="40" t="e">
        <f t="shared" si="25"/>
        <v>#REF!</v>
      </c>
      <c r="K52" s="41" t="e">
        <f t="shared" si="26"/>
        <v>#REF!</v>
      </c>
      <c r="L52" s="41" t="e">
        <f t="shared" si="26"/>
        <v>#REF!</v>
      </c>
      <c r="M52" s="41" t="e">
        <f t="shared" si="26"/>
        <v>#REF!</v>
      </c>
      <c r="N52" s="38" t="e">
        <f t="shared" si="2"/>
        <v>#REF!</v>
      </c>
      <c r="O52" s="39" t="e">
        <f t="shared" si="3"/>
        <v>#REF!</v>
      </c>
      <c r="P52" s="41" t="e">
        <f t="shared" si="14"/>
        <v>#REF!</v>
      </c>
      <c r="Q52" s="41" t="e">
        <f t="shared" si="15"/>
        <v>#REF!</v>
      </c>
      <c r="R52" s="41" t="e">
        <f t="shared" si="16"/>
        <v>#REF!</v>
      </c>
      <c r="S52" s="40" t="e">
        <f t="shared" si="17"/>
        <v>#REF!</v>
      </c>
      <c r="T52" s="40" t="e">
        <f t="shared" si="18"/>
        <v>#REF!</v>
      </c>
      <c r="U52" s="40" t="e">
        <f t="shared" si="19"/>
        <v>#REF!</v>
      </c>
      <c r="V52" s="38" t="e">
        <f t="shared" si="32"/>
        <v>#REF!</v>
      </c>
      <c r="W52" s="38" t="e">
        <f t="shared" si="32"/>
        <v>#REF!</v>
      </c>
      <c r="X52" s="38" t="e">
        <f t="shared" si="32"/>
        <v>#REF!</v>
      </c>
      <c r="Y52" s="38" t="e">
        <f t="shared" si="32"/>
        <v>#REF!</v>
      </c>
      <c r="Z52" s="38" t="e">
        <f t="shared" si="32"/>
        <v>#REF!</v>
      </c>
      <c r="AA52" s="38" t="e">
        <f t="shared" si="32"/>
        <v>#REF!</v>
      </c>
      <c r="AB52" s="38" t="e">
        <f t="shared" si="32"/>
        <v>#REF!</v>
      </c>
      <c r="AC52" s="38" t="e">
        <f t="shared" si="32"/>
        <v>#REF!</v>
      </c>
      <c r="AD52" s="38" t="e">
        <f t="shared" si="32"/>
        <v>#REF!</v>
      </c>
      <c r="AE52" s="38" t="e">
        <f t="shared" si="32"/>
        <v>#REF!</v>
      </c>
      <c r="AF52" s="38" t="e">
        <f t="shared" si="33"/>
        <v>#REF!</v>
      </c>
      <c r="AG52" s="38" t="e">
        <f t="shared" si="33"/>
        <v>#REF!</v>
      </c>
      <c r="AH52" s="38" t="e">
        <f t="shared" si="33"/>
        <v>#REF!</v>
      </c>
      <c r="AI52" s="38" t="e">
        <f t="shared" si="33"/>
        <v>#REF!</v>
      </c>
      <c r="AJ52" s="38" t="e">
        <f t="shared" si="33"/>
        <v>#REF!</v>
      </c>
      <c r="AK52" s="38" t="e">
        <f t="shared" si="33"/>
        <v>#REF!</v>
      </c>
      <c r="AL52" s="38" t="e">
        <f t="shared" si="33"/>
        <v>#REF!</v>
      </c>
      <c r="AM52" s="38" t="e">
        <f t="shared" si="33"/>
        <v>#REF!</v>
      </c>
      <c r="AN52" s="38" t="e">
        <f t="shared" si="33"/>
        <v>#REF!</v>
      </c>
      <c r="AO52" s="38" t="e">
        <f t="shared" si="33"/>
        <v>#REF!</v>
      </c>
      <c r="AP52" s="38" t="e">
        <f t="shared" si="34"/>
        <v>#REF!</v>
      </c>
      <c r="AQ52" s="38" t="e">
        <f t="shared" si="34"/>
        <v>#REF!</v>
      </c>
      <c r="AR52" s="38" t="e">
        <f t="shared" si="34"/>
        <v>#REF!</v>
      </c>
      <c r="AS52" s="38" t="e">
        <f t="shared" si="34"/>
        <v>#REF!</v>
      </c>
      <c r="AT52" s="38" t="e">
        <f t="shared" si="34"/>
        <v>#REF!</v>
      </c>
      <c r="AU52" s="38" t="e">
        <f t="shared" si="34"/>
        <v>#REF!</v>
      </c>
      <c r="AV52" s="38" t="e">
        <f t="shared" si="34"/>
        <v>#REF!</v>
      </c>
      <c r="AW52" s="38" t="e">
        <f t="shared" si="34"/>
        <v>#REF!</v>
      </c>
      <c r="AX52" s="38" t="e">
        <f t="shared" si="34"/>
        <v>#REF!</v>
      </c>
      <c r="AY52" s="38" t="e">
        <f t="shared" si="34"/>
        <v>#REF!</v>
      </c>
      <c r="AZ52" s="38" t="e">
        <f t="shared" si="35"/>
        <v>#REF!</v>
      </c>
      <c r="BA52" s="38" t="e">
        <f t="shared" si="35"/>
        <v>#REF!</v>
      </c>
      <c r="BB52" s="38" t="e">
        <f t="shared" si="35"/>
        <v>#REF!</v>
      </c>
      <c r="BC52" s="38" t="e">
        <f t="shared" si="35"/>
        <v>#REF!</v>
      </c>
      <c r="BD52" s="38" t="e">
        <f t="shared" si="35"/>
        <v>#REF!</v>
      </c>
      <c r="BE52" s="38" t="e">
        <f t="shared" si="35"/>
        <v>#REF!</v>
      </c>
      <c r="BF52" s="38" t="e">
        <f t="shared" si="35"/>
        <v>#REF!</v>
      </c>
      <c r="BG52" s="38" t="e">
        <f t="shared" si="35"/>
        <v>#REF!</v>
      </c>
      <c r="BH52" s="38" t="e">
        <f t="shared" si="35"/>
        <v>#REF!</v>
      </c>
      <c r="BI52" s="38" t="e">
        <f t="shared" si="35"/>
        <v>#REF!</v>
      </c>
      <c r="BJ52" s="38" t="e">
        <f t="shared" si="36"/>
        <v>#REF!</v>
      </c>
      <c r="BK52" s="38" t="e">
        <f t="shared" si="36"/>
        <v>#REF!</v>
      </c>
      <c r="BL52" s="38" t="e">
        <f t="shared" si="36"/>
        <v>#REF!</v>
      </c>
      <c r="BM52" s="38" t="e">
        <f t="shared" si="36"/>
        <v>#REF!</v>
      </c>
      <c r="BN52" s="38" t="e">
        <f t="shared" si="36"/>
        <v>#REF!</v>
      </c>
      <c r="BO52" s="38" t="e">
        <f t="shared" si="36"/>
        <v>#REF!</v>
      </c>
      <c r="BP52" s="38" t="e">
        <f t="shared" si="36"/>
        <v>#REF!</v>
      </c>
      <c r="BQ52" s="38" t="e">
        <f t="shared" si="36"/>
        <v>#REF!</v>
      </c>
      <c r="BR52" s="38" t="e">
        <f t="shared" si="36"/>
        <v>#REF!</v>
      </c>
      <c r="BS52" s="38" t="e">
        <f t="shared" si="36"/>
        <v>#REF!</v>
      </c>
      <c r="BT52" s="38" t="e">
        <f t="shared" si="36"/>
        <v>#REF!</v>
      </c>
    </row>
    <row r="53" spans="2:72" x14ac:dyDescent="0.2">
      <c r="B53" s="37">
        <v>39</v>
      </c>
      <c r="C53" s="38" t="e">
        <f>calc_identifiers!D66</f>
        <v>#REF!</v>
      </c>
      <c r="D53" s="39" t="e">
        <f t="shared" si="10"/>
        <v>#REF!</v>
      </c>
      <c r="E53" s="38" t="e">
        <f t="shared" si="11"/>
        <v>#REF!</v>
      </c>
      <c r="F53" s="39" t="e">
        <f t="shared" si="12"/>
        <v>#REF!</v>
      </c>
      <c r="G53" s="38" t="e">
        <f t="shared" si="13"/>
        <v>#REF!</v>
      </c>
      <c r="H53" s="40" t="e">
        <f t="shared" si="25"/>
        <v>#REF!</v>
      </c>
      <c r="I53" s="40" t="e">
        <f t="shared" si="25"/>
        <v>#REF!</v>
      </c>
      <c r="J53" s="40" t="e">
        <f t="shared" si="25"/>
        <v>#REF!</v>
      </c>
      <c r="K53" s="41" t="e">
        <f t="shared" si="26"/>
        <v>#REF!</v>
      </c>
      <c r="L53" s="41" t="e">
        <f t="shared" si="26"/>
        <v>#REF!</v>
      </c>
      <c r="M53" s="41" t="e">
        <f t="shared" si="26"/>
        <v>#REF!</v>
      </c>
      <c r="N53" s="38" t="e">
        <f t="shared" si="2"/>
        <v>#REF!</v>
      </c>
      <c r="O53" s="39" t="e">
        <f t="shared" si="3"/>
        <v>#REF!</v>
      </c>
      <c r="P53" s="41" t="e">
        <f t="shared" si="14"/>
        <v>#REF!</v>
      </c>
      <c r="Q53" s="41" t="e">
        <f t="shared" si="15"/>
        <v>#REF!</v>
      </c>
      <c r="R53" s="41" t="e">
        <f t="shared" si="16"/>
        <v>#REF!</v>
      </c>
      <c r="S53" s="40" t="e">
        <f t="shared" si="17"/>
        <v>#REF!</v>
      </c>
      <c r="T53" s="40" t="e">
        <f t="shared" si="18"/>
        <v>#REF!</v>
      </c>
      <c r="U53" s="40" t="e">
        <f t="shared" si="19"/>
        <v>#REF!</v>
      </c>
      <c r="V53" s="38" t="e">
        <f t="shared" si="32"/>
        <v>#REF!</v>
      </c>
      <c r="W53" s="38" t="e">
        <f t="shared" si="32"/>
        <v>#REF!</v>
      </c>
      <c r="X53" s="38" t="e">
        <f t="shared" si="32"/>
        <v>#REF!</v>
      </c>
      <c r="Y53" s="38" t="e">
        <f t="shared" si="32"/>
        <v>#REF!</v>
      </c>
      <c r="Z53" s="38" t="e">
        <f t="shared" si="32"/>
        <v>#REF!</v>
      </c>
      <c r="AA53" s="38" t="e">
        <f t="shared" si="32"/>
        <v>#REF!</v>
      </c>
      <c r="AB53" s="38" t="e">
        <f t="shared" si="32"/>
        <v>#REF!</v>
      </c>
      <c r="AC53" s="38" t="e">
        <f t="shared" si="32"/>
        <v>#REF!</v>
      </c>
      <c r="AD53" s="38" t="e">
        <f t="shared" si="32"/>
        <v>#REF!</v>
      </c>
      <c r="AE53" s="38" t="e">
        <f t="shared" si="32"/>
        <v>#REF!</v>
      </c>
      <c r="AF53" s="38" t="e">
        <f t="shared" si="33"/>
        <v>#REF!</v>
      </c>
      <c r="AG53" s="38" t="e">
        <f t="shared" si="33"/>
        <v>#REF!</v>
      </c>
      <c r="AH53" s="38" t="e">
        <f t="shared" si="33"/>
        <v>#REF!</v>
      </c>
      <c r="AI53" s="38" t="e">
        <f t="shared" si="33"/>
        <v>#REF!</v>
      </c>
      <c r="AJ53" s="38" t="e">
        <f t="shared" si="33"/>
        <v>#REF!</v>
      </c>
      <c r="AK53" s="38" t="e">
        <f t="shared" si="33"/>
        <v>#REF!</v>
      </c>
      <c r="AL53" s="38" t="e">
        <f t="shared" si="33"/>
        <v>#REF!</v>
      </c>
      <c r="AM53" s="38" t="e">
        <f t="shared" si="33"/>
        <v>#REF!</v>
      </c>
      <c r="AN53" s="38" t="e">
        <f t="shared" si="33"/>
        <v>#REF!</v>
      </c>
      <c r="AO53" s="38" t="e">
        <f t="shared" si="33"/>
        <v>#REF!</v>
      </c>
      <c r="AP53" s="38" t="e">
        <f t="shared" si="34"/>
        <v>#REF!</v>
      </c>
      <c r="AQ53" s="38" t="e">
        <f t="shared" si="34"/>
        <v>#REF!</v>
      </c>
      <c r="AR53" s="38" t="e">
        <f t="shared" si="34"/>
        <v>#REF!</v>
      </c>
      <c r="AS53" s="38" t="e">
        <f t="shared" si="34"/>
        <v>#REF!</v>
      </c>
      <c r="AT53" s="38" t="e">
        <f t="shared" si="34"/>
        <v>#REF!</v>
      </c>
      <c r="AU53" s="38" t="e">
        <f t="shared" si="34"/>
        <v>#REF!</v>
      </c>
      <c r="AV53" s="38" t="e">
        <f t="shared" si="34"/>
        <v>#REF!</v>
      </c>
      <c r="AW53" s="38" t="e">
        <f t="shared" si="34"/>
        <v>#REF!</v>
      </c>
      <c r="AX53" s="38" t="e">
        <f t="shared" si="34"/>
        <v>#REF!</v>
      </c>
      <c r="AY53" s="38" t="e">
        <f t="shared" si="34"/>
        <v>#REF!</v>
      </c>
      <c r="AZ53" s="38" t="e">
        <f t="shared" si="35"/>
        <v>#REF!</v>
      </c>
      <c r="BA53" s="38" t="e">
        <f t="shared" si="35"/>
        <v>#REF!</v>
      </c>
      <c r="BB53" s="38" t="e">
        <f t="shared" si="35"/>
        <v>#REF!</v>
      </c>
      <c r="BC53" s="38" t="e">
        <f t="shared" si="35"/>
        <v>#REF!</v>
      </c>
      <c r="BD53" s="38" t="e">
        <f t="shared" si="35"/>
        <v>#REF!</v>
      </c>
      <c r="BE53" s="38" t="e">
        <f t="shared" si="35"/>
        <v>#REF!</v>
      </c>
      <c r="BF53" s="38" t="e">
        <f t="shared" si="35"/>
        <v>#REF!</v>
      </c>
      <c r="BG53" s="38" t="e">
        <f t="shared" si="35"/>
        <v>#REF!</v>
      </c>
      <c r="BH53" s="38" t="e">
        <f t="shared" si="35"/>
        <v>#REF!</v>
      </c>
      <c r="BI53" s="38" t="e">
        <f t="shared" si="35"/>
        <v>#REF!</v>
      </c>
      <c r="BJ53" s="38" t="e">
        <f t="shared" si="36"/>
        <v>#REF!</v>
      </c>
      <c r="BK53" s="38" t="e">
        <f t="shared" si="36"/>
        <v>#REF!</v>
      </c>
      <c r="BL53" s="38" t="e">
        <f t="shared" si="36"/>
        <v>#REF!</v>
      </c>
      <c r="BM53" s="38" t="e">
        <f t="shared" si="36"/>
        <v>#REF!</v>
      </c>
      <c r="BN53" s="38" t="e">
        <f t="shared" si="36"/>
        <v>#REF!</v>
      </c>
      <c r="BO53" s="38" t="e">
        <f t="shared" si="36"/>
        <v>#REF!</v>
      </c>
      <c r="BP53" s="38" t="e">
        <f t="shared" si="36"/>
        <v>#REF!</v>
      </c>
      <c r="BQ53" s="38" t="e">
        <f t="shared" si="36"/>
        <v>#REF!</v>
      </c>
      <c r="BR53" s="38" t="e">
        <f t="shared" si="36"/>
        <v>#REF!</v>
      </c>
      <c r="BS53" s="38" t="e">
        <f t="shared" si="36"/>
        <v>#REF!</v>
      </c>
      <c r="BT53" s="38" t="e">
        <f t="shared" si="36"/>
        <v>#REF!</v>
      </c>
    </row>
    <row r="54" spans="2:72" x14ac:dyDescent="0.2">
      <c r="B54" s="37">
        <v>40</v>
      </c>
      <c r="C54" s="38" t="e">
        <f>calc_identifiers!D67</f>
        <v>#REF!</v>
      </c>
      <c r="D54" s="39" t="e">
        <f t="shared" si="10"/>
        <v>#REF!</v>
      </c>
      <c r="E54" s="38" t="e">
        <f t="shared" si="11"/>
        <v>#REF!</v>
      </c>
      <c r="F54" s="39" t="e">
        <f t="shared" si="12"/>
        <v>#REF!</v>
      </c>
      <c r="G54" s="38" t="e">
        <f t="shared" si="13"/>
        <v>#REF!</v>
      </c>
      <c r="H54" s="40" t="e">
        <f t="shared" si="25"/>
        <v>#REF!</v>
      </c>
      <c r="I54" s="40" t="e">
        <f t="shared" si="25"/>
        <v>#REF!</v>
      </c>
      <c r="J54" s="40" t="e">
        <f t="shared" si="25"/>
        <v>#REF!</v>
      </c>
      <c r="K54" s="41" t="e">
        <f t="shared" si="26"/>
        <v>#REF!</v>
      </c>
      <c r="L54" s="41" t="e">
        <f t="shared" si="26"/>
        <v>#REF!</v>
      </c>
      <c r="M54" s="41" t="e">
        <f t="shared" si="26"/>
        <v>#REF!</v>
      </c>
      <c r="N54" s="38" t="e">
        <f t="shared" si="2"/>
        <v>#REF!</v>
      </c>
      <c r="O54" s="39" t="e">
        <f t="shared" si="3"/>
        <v>#REF!</v>
      </c>
      <c r="P54" s="41" t="e">
        <f t="shared" si="14"/>
        <v>#REF!</v>
      </c>
      <c r="Q54" s="41" t="e">
        <f t="shared" si="15"/>
        <v>#REF!</v>
      </c>
      <c r="R54" s="41" t="e">
        <f t="shared" si="16"/>
        <v>#REF!</v>
      </c>
      <c r="S54" s="40" t="e">
        <f t="shared" si="17"/>
        <v>#REF!</v>
      </c>
      <c r="T54" s="40" t="e">
        <f t="shared" si="18"/>
        <v>#REF!</v>
      </c>
      <c r="U54" s="40" t="e">
        <f t="shared" si="19"/>
        <v>#REF!</v>
      </c>
      <c r="V54" s="38" t="e">
        <f t="shared" si="32"/>
        <v>#REF!</v>
      </c>
      <c r="W54" s="38" t="e">
        <f t="shared" si="32"/>
        <v>#REF!</v>
      </c>
      <c r="X54" s="38" t="e">
        <f t="shared" si="32"/>
        <v>#REF!</v>
      </c>
      <c r="Y54" s="38" t="e">
        <f t="shared" si="32"/>
        <v>#REF!</v>
      </c>
      <c r="Z54" s="38" t="e">
        <f t="shared" si="32"/>
        <v>#REF!</v>
      </c>
      <c r="AA54" s="38" t="e">
        <f t="shared" si="32"/>
        <v>#REF!</v>
      </c>
      <c r="AB54" s="38" t="e">
        <f t="shared" si="32"/>
        <v>#REF!</v>
      </c>
      <c r="AC54" s="38" t="e">
        <f t="shared" si="32"/>
        <v>#REF!</v>
      </c>
      <c r="AD54" s="38" t="e">
        <f t="shared" si="32"/>
        <v>#REF!</v>
      </c>
      <c r="AE54" s="38" t="e">
        <f t="shared" si="32"/>
        <v>#REF!</v>
      </c>
      <c r="AF54" s="38" t="e">
        <f t="shared" si="33"/>
        <v>#REF!</v>
      </c>
      <c r="AG54" s="38" t="e">
        <f t="shared" si="33"/>
        <v>#REF!</v>
      </c>
      <c r="AH54" s="38" t="e">
        <f t="shared" si="33"/>
        <v>#REF!</v>
      </c>
      <c r="AI54" s="38" t="e">
        <f t="shared" si="33"/>
        <v>#REF!</v>
      </c>
      <c r="AJ54" s="38" t="e">
        <f t="shared" si="33"/>
        <v>#REF!</v>
      </c>
      <c r="AK54" s="38" t="e">
        <f t="shared" si="33"/>
        <v>#REF!</v>
      </c>
      <c r="AL54" s="38" t="e">
        <f t="shared" si="33"/>
        <v>#REF!</v>
      </c>
      <c r="AM54" s="38" t="e">
        <f t="shared" si="33"/>
        <v>#REF!</v>
      </c>
      <c r="AN54" s="38" t="e">
        <f t="shared" si="33"/>
        <v>#REF!</v>
      </c>
      <c r="AO54" s="38" t="e">
        <f t="shared" si="33"/>
        <v>#REF!</v>
      </c>
      <c r="AP54" s="38" t="e">
        <f t="shared" si="34"/>
        <v>#REF!</v>
      </c>
      <c r="AQ54" s="38" t="e">
        <f t="shared" si="34"/>
        <v>#REF!</v>
      </c>
      <c r="AR54" s="38" t="e">
        <f t="shared" si="34"/>
        <v>#REF!</v>
      </c>
      <c r="AS54" s="38" t="e">
        <f t="shared" si="34"/>
        <v>#REF!</v>
      </c>
      <c r="AT54" s="38" t="e">
        <f t="shared" si="34"/>
        <v>#REF!</v>
      </c>
      <c r="AU54" s="38" t="e">
        <f t="shared" si="34"/>
        <v>#REF!</v>
      </c>
      <c r="AV54" s="38" t="e">
        <f t="shared" si="34"/>
        <v>#REF!</v>
      </c>
      <c r="AW54" s="38" t="e">
        <f t="shared" si="34"/>
        <v>#REF!</v>
      </c>
      <c r="AX54" s="38" t="e">
        <f t="shared" si="34"/>
        <v>#REF!</v>
      </c>
      <c r="AY54" s="38" t="e">
        <f t="shared" si="34"/>
        <v>#REF!</v>
      </c>
      <c r="AZ54" s="38" t="e">
        <f t="shared" si="35"/>
        <v>#REF!</v>
      </c>
      <c r="BA54" s="38" t="e">
        <f t="shared" si="35"/>
        <v>#REF!</v>
      </c>
      <c r="BB54" s="38" t="e">
        <f t="shared" si="35"/>
        <v>#REF!</v>
      </c>
      <c r="BC54" s="38" t="e">
        <f t="shared" si="35"/>
        <v>#REF!</v>
      </c>
      <c r="BD54" s="38" t="e">
        <f t="shared" si="35"/>
        <v>#REF!</v>
      </c>
      <c r="BE54" s="38" t="e">
        <f t="shared" si="35"/>
        <v>#REF!</v>
      </c>
      <c r="BF54" s="38" t="e">
        <f t="shared" si="35"/>
        <v>#REF!</v>
      </c>
      <c r="BG54" s="38" t="e">
        <f t="shared" si="35"/>
        <v>#REF!</v>
      </c>
      <c r="BH54" s="38" t="e">
        <f t="shared" si="35"/>
        <v>#REF!</v>
      </c>
      <c r="BI54" s="38" t="e">
        <f t="shared" si="35"/>
        <v>#REF!</v>
      </c>
      <c r="BJ54" s="38" t="e">
        <f t="shared" si="36"/>
        <v>#REF!</v>
      </c>
      <c r="BK54" s="38" t="e">
        <f t="shared" si="36"/>
        <v>#REF!</v>
      </c>
      <c r="BL54" s="38" t="e">
        <f t="shared" si="36"/>
        <v>#REF!</v>
      </c>
      <c r="BM54" s="38" t="e">
        <f t="shared" si="36"/>
        <v>#REF!</v>
      </c>
      <c r="BN54" s="38" t="e">
        <f t="shared" si="36"/>
        <v>#REF!</v>
      </c>
      <c r="BO54" s="38" t="e">
        <f t="shared" si="36"/>
        <v>#REF!</v>
      </c>
      <c r="BP54" s="38" t="e">
        <f t="shared" si="36"/>
        <v>#REF!</v>
      </c>
      <c r="BQ54" s="38" t="e">
        <f t="shared" si="36"/>
        <v>#REF!</v>
      </c>
      <c r="BR54" s="38" t="e">
        <f t="shared" si="36"/>
        <v>#REF!</v>
      </c>
      <c r="BS54" s="38" t="e">
        <f t="shared" si="36"/>
        <v>#REF!</v>
      </c>
      <c r="BT54" s="38" t="e">
        <f t="shared" si="36"/>
        <v>#REF!</v>
      </c>
    </row>
    <row r="55" spans="2:72" x14ac:dyDescent="0.2">
      <c r="B55" s="37">
        <v>41</v>
      </c>
      <c r="C55" s="38" t="e">
        <f>calc_identifiers!D68</f>
        <v>#REF!</v>
      </c>
      <c r="D55" s="39" t="e">
        <f t="shared" si="10"/>
        <v>#REF!</v>
      </c>
      <c r="E55" s="38" t="e">
        <f t="shared" si="11"/>
        <v>#REF!</v>
      </c>
      <c r="F55" s="39" t="e">
        <f t="shared" si="12"/>
        <v>#REF!</v>
      </c>
      <c r="G55" s="38" t="e">
        <f t="shared" si="13"/>
        <v>#REF!</v>
      </c>
      <c r="H55" s="40" t="e">
        <f t="shared" ref="H55:J62" si="37">INDEX(CBInput_Data,MATCH($D55,CBInput_UR,0),MATCH($F55&amp;"_"&amp;H$14,CBInput_UC,0))</f>
        <v>#REF!</v>
      </c>
      <c r="I55" s="40" t="e">
        <f t="shared" si="37"/>
        <v>#REF!</v>
      </c>
      <c r="J55" s="40" t="e">
        <f t="shared" si="37"/>
        <v>#REF!</v>
      </c>
      <c r="K55" s="41" t="e">
        <f t="shared" ref="K55:M62" si="38">INDEX(OPEXInput_Data,MATCH($D55,OPEXInput_UR,0),MATCH($F55&amp;"_"&amp;K$14,OPEXInput_UC,0))</f>
        <v>#REF!</v>
      </c>
      <c r="L55" s="41" t="e">
        <f t="shared" si="38"/>
        <v>#REF!</v>
      </c>
      <c r="M55" s="41" t="e">
        <f t="shared" si="38"/>
        <v>#REF!</v>
      </c>
      <c r="N55" s="38" t="e">
        <f t="shared" si="2"/>
        <v>#REF!</v>
      </c>
      <c r="O55" s="39" t="e">
        <f t="shared" si="3"/>
        <v>#REF!</v>
      </c>
      <c r="P55" s="41" t="e">
        <f t="shared" si="14"/>
        <v>#REF!</v>
      </c>
      <c r="Q55" s="41" t="e">
        <f t="shared" si="15"/>
        <v>#REF!</v>
      </c>
      <c r="R55" s="41" t="e">
        <f t="shared" si="16"/>
        <v>#REF!</v>
      </c>
      <c r="S55" s="40" t="e">
        <f t="shared" si="17"/>
        <v>#REF!</v>
      </c>
      <c r="T55" s="40" t="e">
        <f t="shared" si="18"/>
        <v>#REF!</v>
      </c>
      <c r="U55" s="40" t="e">
        <f t="shared" si="19"/>
        <v>#REF!</v>
      </c>
      <c r="V55" s="38" t="e">
        <f t="shared" ref="V55:AE62" si="39">IF(V$14&lt;$N55,0, IF(V$14&gt;=$O55,0, IF(V$14&lt;Inp_BaseYear1,$S55, IF(V$14&lt;Inp_BaseYear2,$S55+($T55-$S55)/(Inp_BaseYear2-Inp_BaseYear1)*(V$14-Inp_BaseYear1), IF(V$14&lt;Inp_BaseYear3,$T55+($U55-$T55)/(Inp_BaseYear3-Inp_BaseYear2)*(V$14-Inp_BaseYear2), IF(TRUE,$U55))))))</f>
        <v>#REF!</v>
      </c>
      <c r="W55" s="38" t="e">
        <f t="shared" si="39"/>
        <v>#REF!</v>
      </c>
      <c r="X55" s="38" t="e">
        <f t="shared" si="39"/>
        <v>#REF!</v>
      </c>
      <c r="Y55" s="38" t="e">
        <f t="shared" si="39"/>
        <v>#REF!</v>
      </c>
      <c r="Z55" s="38" t="e">
        <f t="shared" si="39"/>
        <v>#REF!</v>
      </c>
      <c r="AA55" s="38" t="e">
        <f t="shared" si="39"/>
        <v>#REF!</v>
      </c>
      <c r="AB55" s="38" t="e">
        <f t="shared" si="39"/>
        <v>#REF!</v>
      </c>
      <c r="AC55" s="38" t="e">
        <f t="shared" si="39"/>
        <v>#REF!</v>
      </c>
      <c r="AD55" s="38" t="e">
        <f t="shared" si="39"/>
        <v>#REF!</v>
      </c>
      <c r="AE55" s="38" t="e">
        <f t="shared" si="39"/>
        <v>#REF!</v>
      </c>
      <c r="AF55" s="38" t="e">
        <f t="shared" ref="AF55:AO62" si="40">IF(AF$14&lt;$N55,0, IF(AF$14&gt;=$O55,0, IF(AF$14&lt;Inp_BaseYear1,$S55, IF(AF$14&lt;Inp_BaseYear2,$S55+($T55-$S55)/(Inp_BaseYear2-Inp_BaseYear1)*(AF$14-Inp_BaseYear1), IF(AF$14&lt;Inp_BaseYear3,$T55+($U55-$T55)/(Inp_BaseYear3-Inp_BaseYear2)*(AF$14-Inp_BaseYear2), IF(TRUE,$U55))))))</f>
        <v>#REF!</v>
      </c>
      <c r="AG55" s="38" t="e">
        <f t="shared" si="40"/>
        <v>#REF!</v>
      </c>
      <c r="AH55" s="38" t="e">
        <f t="shared" si="40"/>
        <v>#REF!</v>
      </c>
      <c r="AI55" s="38" t="e">
        <f t="shared" si="40"/>
        <v>#REF!</v>
      </c>
      <c r="AJ55" s="38" t="e">
        <f t="shared" si="40"/>
        <v>#REF!</v>
      </c>
      <c r="AK55" s="38" t="e">
        <f t="shared" si="40"/>
        <v>#REF!</v>
      </c>
      <c r="AL55" s="38" t="e">
        <f t="shared" si="40"/>
        <v>#REF!</v>
      </c>
      <c r="AM55" s="38" t="e">
        <f t="shared" si="40"/>
        <v>#REF!</v>
      </c>
      <c r="AN55" s="38" t="e">
        <f t="shared" si="40"/>
        <v>#REF!</v>
      </c>
      <c r="AO55" s="38" t="e">
        <f t="shared" si="40"/>
        <v>#REF!</v>
      </c>
      <c r="AP55" s="38" t="e">
        <f t="shared" ref="AP55:AY62" si="41">IF(AP$14&lt;$N55,0, IF(AP$14&gt;=$O55,0, IF(AP$14&lt;Inp_BaseYear1,$S55, IF(AP$14&lt;Inp_BaseYear2,$S55+($T55-$S55)/(Inp_BaseYear2-Inp_BaseYear1)*(AP$14-Inp_BaseYear1), IF(AP$14&lt;Inp_BaseYear3,$T55+($U55-$T55)/(Inp_BaseYear3-Inp_BaseYear2)*(AP$14-Inp_BaseYear2), IF(TRUE,$U55))))))</f>
        <v>#REF!</v>
      </c>
      <c r="AQ55" s="38" t="e">
        <f t="shared" si="41"/>
        <v>#REF!</v>
      </c>
      <c r="AR55" s="38" t="e">
        <f t="shared" si="41"/>
        <v>#REF!</v>
      </c>
      <c r="AS55" s="38" t="e">
        <f t="shared" si="41"/>
        <v>#REF!</v>
      </c>
      <c r="AT55" s="38" t="e">
        <f t="shared" si="41"/>
        <v>#REF!</v>
      </c>
      <c r="AU55" s="38" t="e">
        <f t="shared" si="41"/>
        <v>#REF!</v>
      </c>
      <c r="AV55" s="38" t="e">
        <f t="shared" si="41"/>
        <v>#REF!</v>
      </c>
      <c r="AW55" s="38" t="e">
        <f t="shared" si="41"/>
        <v>#REF!</v>
      </c>
      <c r="AX55" s="38" t="e">
        <f t="shared" si="41"/>
        <v>#REF!</v>
      </c>
      <c r="AY55" s="38" t="e">
        <f t="shared" si="41"/>
        <v>#REF!</v>
      </c>
      <c r="AZ55" s="38" t="e">
        <f t="shared" ref="AZ55:BI62" si="42">IF(AZ$14&lt;$N55,0, IF(AZ$14&gt;=$O55,0, IF(AZ$14&lt;Inp_BaseYear1,$S55, IF(AZ$14&lt;Inp_BaseYear2,$S55+($T55-$S55)/(Inp_BaseYear2-Inp_BaseYear1)*(AZ$14-Inp_BaseYear1), IF(AZ$14&lt;Inp_BaseYear3,$T55+($U55-$T55)/(Inp_BaseYear3-Inp_BaseYear2)*(AZ$14-Inp_BaseYear2), IF(TRUE,$U55))))))</f>
        <v>#REF!</v>
      </c>
      <c r="BA55" s="38" t="e">
        <f t="shared" si="42"/>
        <v>#REF!</v>
      </c>
      <c r="BB55" s="38" t="e">
        <f t="shared" si="42"/>
        <v>#REF!</v>
      </c>
      <c r="BC55" s="38" t="e">
        <f t="shared" si="42"/>
        <v>#REF!</v>
      </c>
      <c r="BD55" s="38" t="e">
        <f t="shared" si="42"/>
        <v>#REF!</v>
      </c>
      <c r="BE55" s="38" t="e">
        <f t="shared" si="42"/>
        <v>#REF!</v>
      </c>
      <c r="BF55" s="38" t="e">
        <f t="shared" si="42"/>
        <v>#REF!</v>
      </c>
      <c r="BG55" s="38" t="e">
        <f t="shared" si="42"/>
        <v>#REF!</v>
      </c>
      <c r="BH55" s="38" t="e">
        <f t="shared" si="42"/>
        <v>#REF!</v>
      </c>
      <c r="BI55" s="38" t="e">
        <f t="shared" si="42"/>
        <v>#REF!</v>
      </c>
      <c r="BJ55" s="38" t="e">
        <f t="shared" ref="BJ55:BT62" si="43">IF(BJ$14&lt;$N55,0, IF(BJ$14&gt;=$O55,0, IF(BJ$14&lt;Inp_BaseYear1,$S55, IF(BJ$14&lt;Inp_BaseYear2,$S55+($T55-$S55)/(Inp_BaseYear2-Inp_BaseYear1)*(BJ$14-Inp_BaseYear1), IF(BJ$14&lt;Inp_BaseYear3,$T55+($U55-$T55)/(Inp_BaseYear3-Inp_BaseYear2)*(BJ$14-Inp_BaseYear2), IF(TRUE,$U55))))))</f>
        <v>#REF!</v>
      </c>
      <c r="BK55" s="38" t="e">
        <f t="shared" si="43"/>
        <v>#REF!</v>
      </c>
      <c r="BL55" s="38" t="e">
        <f t="shared" si="43"/>
        <v>#REF!</v>
      </c>
      <c r="BM55" s="38" t="e">
        <f t="shared" si="43"/>
        <v>#REF!</v>
      </c>
      <c r="BN55" s="38" t="e">
        <f t="shared" si="43"/>
        <v>#REF!</v>
      </c>
      <c r="BO55" s="38" t="e">
        <f t="shared" si="43"/>
        <v>#REF!</v>
      </c>
      <c r="BP55" s="38" t="e">
        <f t="shared" si="43"/>
        <v>#REF!</v>
      </c>
      <c r="BQ55" s="38" t="e">
        <f t="shared" si="43"/>
        <v>#REF!</v>
      </c>
      <c r="BR55" s="38" t="e">
        <f t="shared" si="43"/>
        <v>#REF!</v>
      </c>
      <c r="BS55" s="38" t="e">
        <f t="shared" si="43"/>
        <v>#REF!</v>
      </c>
      <c r="BT55" s="38" t="e">
        <f t="shared" si="43"/>
        <v>#REF!</v>
      </c>
    </row>
    <row r="56" spans="2:72" x14ac:dyDescent="0.2">
      <c r="B56" s="37">
        <v>42</v>
      </c>
      <c r="C56" s="38" t="e">
        <f>calc_identifiers!D69</f>
        <v>#REF!</v>
      </c>
      <c r="D56" s="39" t="e">
        <f t="shared" si="10"/>
        <v>#REF!</v>
      </c>
      <c r="E56" s="38" t="e">
        <f t="shared" si="11"/>
        <v>#REF!</v>
      </c>
      <c r="F56" s="39" t="e">
        <f t="shared" si="12"/>
        <v>#REF!</v>
      </c>
      <c r="G56" s="38" t="e">
        <f t="shared" si="13"/>
        <v>#REF!</v>
      </c>
      <c r="H56" s="40" t="e">
        <f t="shared" si="37"/>
        <v>#REF!</v>
      </c>
      <c r="I56" s="40" t="e">
        <f t="shared" si="37"/>
        <v>#REF!</v>
      </c>
      <c r="J56" s="40" t="e">
        <f t="shared" si="37"/>
        <v>#REF!</v>
      </c>
      <c r="K56" s="41" t="e">
        <f t="shared" si="38"/>
        <v>#REF!</v>
      </c>
      <c r="L56" s="41" t="e">
        <f t="shared" si="38"/>
        <v>#REF!</v>
      </c>
      <c r="M56" s="41" t="e">
        <f t="shared" si="38"/>
        <v>#REF!</v>
      </c>
      <c r="N56" s="38" t="e">
        <f t="shared" si="2"/>
        <v>#REF!</v>
      </c>
      <c r="O56" s="39" t="e">
        <f t="shared" si="3"/>
        <v>#REF!</v>
      </c>
      <c r="P56" s="41" t="e">
        <f t="shared" si="14"/>
        <v>#REF!</v>
      </c>
      <c r="Q56" s="41" t="e">
        <f t="shared" si="15"/>
        <v>#REF!</v>
      </c>
      <c r="R56" s="41" t="e">
        <f t="shared" si="16"/>
        <v>#REF!</v>
      </c>
      <c r="S56" s="40" t="e">
        <f t="shared" si="17"/>
        <v>#REF!</v>
      </c>
      <c r="T56" s="40" t="e">
        <f t="shared" si="18"/>
        <v>#REF!</v>
      </c>
      <c r="U56" s="40" t="e">
        <f t="shared" si="19"/>
        <v>#REF!</v>
      </c>
      <c r="V56" s="38" t="e">
        <f t="shared" si="39"/>
        <v>#REF!</v>
      </c>
      <c r="W56" s="38" t="e">
        <f t="shared" si="39"/>
        <v>#REF!</v>
      </c>
      <c r="X56" s="38" t="e">
        <f t="shared" si="39"/>
        <v>#REF!</v>
      </c>
      <c r="Y56" s="38" t="e">
        <f t="shared" si="39"/>
        <v>#REF!</v>
      </c>
      <c r="Z56" s="38" t="e">
        <f t="shared" si="39"/>
        <v>#REF!</v>
      </c>
      <c r="AA56" s="38" t="e">
        <f t="shared" si="39"/>
        <v>#REF!</v>
      </c>
      <c r="AB56" s="38" t="e">
        <f t="shared" si="39"/>
        <v>#REF!</v>
      </c>
      <c r="AC56" s="38" t="e">
        <f t="shared" si="39"/>
        <v>#REF!</v>
      </c>
      <c r="AD56" s="38" t="e">
        <f t="shared" si="39"/>
        <v>#REF!</v>
      </c>
      <c r="AE56" s="38" t="e">
        <f t="shared" si="39"/>
        <v>#REF!</v>
      </c>
      <c r="AF56" s="38" t="e">
        <f t="shared" si="40"/>
        <v>#REF!</v>
      </c>
      <c r="AG56" s="38" t="e">
        <f t="shared" si="40"/>
        <v>#REF!</v>
      </c>
      <c r="AH56" s="38" t="e">
        <f t="shared" si="40"/>
        <v>#REF!</v>
      </c>
      <c r="AI56" s="38" t="e">
        <f t="shared" si="40"/>
        <v>#REF!</v>
      </c>
      <c r="AJ56" s="38" t="e">
        <f t="shared" si="40"/>
        <v>#REF!</v>
      </c>
      <c r="AK56" s="38" t="e">
        <f t="shared" si="40"/>
        <v>#REF!</v>
      </c>
      <c r="AL56" s="38" t="e">
        <f t="shared" si="40"/>
        <v>#REF!</v>
      </c>
      <c r="AM56" s="38" t="e">
        <f t="shared" si="40"/>
        <v>#REF!</v>
      </c>
      <c r="AN56" s="38" t="e">
        <f t="shared" si="40"/>
        <v>#REF!</v>
      </c>
      <c r="AO56" s="38" t="e">
        <f t="shared" si="40"/>
        <v>#REF!</v>
      </c>
      <c r="AP56" s="38" t="e">
        <f t="shared" si="41"/>
        <v>#REF!</v>
      </c>
      <c r="AQ56" s="38" t="e">
        <f t="shared" si="41"/>
        <v>#REF!</v>
      </c>
      <c r="AR56" s="38" t="e">
        <f t="shared" si="41"/>
        <v>#REF!</v>
      </c>
      <c r="AS56" s="38" t="e">
        <f t="shared" si="41"/>
        <v>#REF!</v>
      </c>
      <c r="AT56" s="38" t="e">
        <f t="shared" si="41"/>
        <v>#REF!</v>
      </c>
      <c r="AU56" s="38" t="e">
        <f t="shared" si="41"/>
        <v>#REF!</v>
      </c>
      <c r="AV56" s="38" t="e">
        <f t="shared" si="41"/>
        <v>#REF!</v>
      </c>
      <c r="AW56" s="38" t="e">
        <f t="shared" si="41"/>
        <v>#REF!</v>
      </c>
      <c r="AX56" s="38" t="e">
        <f t="shared" si="41"/>
        <v>#REF!</v>
      </c>
      <c r="AY56" s="38" t="e">
        <f t="shared" si="41"/>
        <v>#REF!</v>
      </c>
      <c r="AZ56" s="38" t="e">
        <f t="shared" si="42"/>
        <v>#REF!</v>
      </c>
      <c r="BA56" s="38" t="e">
        <f t="shared" si="42"/>
        <v>#REF!</v>
      </c>
      <c r="BB56" s="38" t="e">
        <f t="shared" si="42"/>
        <v>#REF!</v>
      </c>
      <c r="BC56" s="38" t="e">
        <f t="shared" si="42"/>
        <v>#REF!</v>
      </c>
      <c r="BD56" s="38" t="e">
        <f t="shared" si="42"/>
        <v>#REF!</v>
      </c>
      <c r="BE56" s="38" t="e">
        <f t="shared" si="42"/>
        <v>#REF!</v>
      </c>
      <c r="BF56" s="38" t="e">
        <f t="shared" si="42"/>
        <v>#REF!</v>
      </c>
      <c r="BG56" s="38" t="e">
        <f t="shared" si="42"/>
        <v>#REF!</v>
      </c>
      <c r="BH56" s="38" t="e">
        <f t="shared" si="42"/>
        <v>#REF!</v>
      </c>
      <c r="BI56" s="38" t="e">
        <f t="shared" si="42"/>
        <v>#REF!</v>
      </c>
      <c r="BJ56" s="38" t="e">
        <f t="shared" si="43"/>
        <v>#REF!</v>
      </c>
      <c r="BK56" s="38" t="e">
        <f t="shared" si="43"/>
        <v>#REF!</v>
      </c>
      <c r="BL56" s="38" t="e">
        <f t="shared" si="43"/>
        <v>#REF!</v>
      </c>
      <c r="BM56" s="38" t="e">
        <f t="shared" si="43"/>
        <v>#REF!</v>
      </c>
      <c r="BN56" s="38" t="e">
        <f t="shared" si="43"/>
        <v>#REF!</v>
      </c>
      <c r="BO56" s="38" t="e">
        <f t="shared" si="43"/>
        <v>#REF!</v>
      </c>
      <c r="BP56" s="38" t="e">
        <f t="shared" si="43"/>
        <v>#REF!</v>
      </c>
      <c r="BQ56" s="38" t="e">
        <f t="shared" si="43"/>
        <v>#REF!</v>
      </c>
      <c r="BR56" s="38" t="e">
        <f t="shared" si="43"/>
        <v>#REF!</v>
      </c>
      <c r="BS56" s="38" t="e">
        <f t="shared" si="43"/>
        <v>#REF!</v>
      </c>
      <c r="BT56" s="38" t="e">
        <f t="shared" si="43"/>
        <v>#REF!</v>
      </c>
    </row>
    <row r="57" spans="2:72" x14ac:dyDescent="0.2">
      <c r="B57" s="37">
        <v>43</v>
      </c>
      <c r="C57" s="38" t="e">
        <f>calc_identifiers!D70</f>
        <v>#REF!</v>
      </c>
      <c r="D57" s="39" t="e">
        <f t="shared" si="10"/>
        <v>#REF!</v>
      </c>
      <c r="E57" s="38" t="e">
        <f t="shared" si="11"/>
        <v>#REF!</v>
      </c>
      <c r="F57" s="39" t="e">
        <f t="shared" si="12"/>
        <v>#REF!</v>
      </c>
      <c r="G57" s="38" t="e">
        <f t="shared" si="13"/>
        <v>#REF!</v>
      </c>
      <c r="H57" s="40" t="e">
        <f t="shared" si="37"/>
        <v>#REF!</v>
      </c>
      <c r="I57" s="40" t="e">
        <f t="shared" si="37"/>
        <v>#REF!</v>
      </c>
      <c r="J57" s="40" t="e">
        <f t="shared" si="37"/>
        <v>#REF!</v>
      </c>
      <c r="K57" s="41" t="e">
        <f t="shared" si="38"/>
        <v>#REF!</v>
      </c>
      <c r="L57" s="41" t="e">
        <f t="shared" si="38"/>
        <v>#REF!</v>
      </c>
      <c r="M57" s="41" t="e">
        <f t="shared" si="38"/>
        <v>#REF!</v>
      </c>
      <c r="N57" s="38" t="e">
        <f t="shared" si="2"/>
        <v>#REF!</v>
      </c>
      <c r="O57" s="39" t="e">
        <f t="shared" si="3"/>
        <v>#REF!</v>
      </c>
      <c r="P57" s="41" t="e">
        <f t="shared" si="14"/>
        <v>#REF!</v>
      </c>
      <c r="Q57" s="41" t="e">
        <f t="shared" si="15"/>
        <v>#REF!</v>
      </c>
      <c r="R57" s="41" t="e">
        <f t="shared" si="16"/>
        <v>#REF!</v>
      </c>
      <c r="S57" s="40" t="e">
        <f t="shared" si="17"/>
        <v>#REF!</v>
      </c>
      <c r="T57" s="40" t="e">
        <f t="shared" si="18"/>
        <v>#REF!</v>
      </c>
      <c r="U57" s="40" t="e">
        <f t="shared" si="19"/>
        <v>#REF!</v>
      </c>
      <c r="V57" s="38" t="e">
        <f t="shared" si="39"/>
        <v>#REF!</v>
      </c>
      <c r="W57" s="38" t="e">
        <f t="shared" si="39"/>
        <v>#REF!</v>
      </c>
      <c r="X57" s="38" t="e">
        <f t="shared" si="39"/>
        <v>#REF!</v>
      </c>
      <c r="Y57" s="38" t="e">
        <f t="shared" si="39"/>
        <v>#REF!</v>
      </c>
      <c r="Z57" s="38" t="e">
        <f t="shared" si="39"/>
        <v>#REF!</v>
      </c>
      <c r="AA57" s="38" t="e">
        <f t="shared" si="39"/>
        <v>#REF!</v>
      </c>
      <c r="AB57" s="38" t="e">
        <f t="shared" si="39"/>
        <v>#REF!</v>
      </c>
      <c r="AC57" s="38" t="e">
        <f t="shared" si="39"/>
        <v>#REF!</v>
      </c>
      <c r="AD57" s="38" t="e">
        <f t="shared" si="39"/>
        <v>#REF!</v>
      </c>
      <c r="AE57" s="38" t="e">
        <f t="shared" si="39"/>
        <v>#REF!</v>
      </c>
      <c r="AF57" s="38" t="e">
        <f t="shared" si="40"/>
        <v>#REF!</v>
      </c>
      <c r="AG57" s="38" t="e">
        <f t="shared" si="40"/>
        <v>#REF!</v>
      </c>
      <c r="AH57" s="38" t="e">
        <f t="shared" si="40"/>
        <v>#REF!</v>
      </c>
      <c r="AI57" s="38" t="e">
        <f t="shared" si="40"/>
        <v>#REF!</v>
      </c>
      <c r="AJ57" s="38" t="e">
        <f t="shared" si="40"/>
        <v>#REF!</v>
      </c>
      <c r="AK57" s="38" t="e">
        <f t="shared" si="40"/>
        <v>#REF!</v>
      </c>
      <c r="AL57" s="38" t="e">
        <f t="shared" si="40"/>
        <v>#REF!</v>
      </c>
      <c r="AM57" s="38" t="e">
        <f t="shared" si="40"/>
        <v>#REF!</v>
      </c>
      <c r="AN57" s="38" t="e">
        <f t="shared" si="40"/>
        <v>#REF!</v>
      </c>
      <c r="AO57" s="38" t="e">
        <f t="shared" si="40"/>
        <v>#REF!</v>
      </c>
      <c r="AP57" s="38" t="e">
        <f t="shared" si="41"/>
        <v>#REF!</v>
      </c>
      <c r="AQ57" s="38" t="e">
        <f t="shared" si="41"/>
        <v>#REF!</v>
      </c>
      <c r="AR57" s="38" t="e">
        <f t="shared" si="41"/>
        <v>#REF!</v>
      </c>
      <c r="AS57" s="38" t="e">
        <f t="shared" si="41"/>
        <v>#REF!</v>
      </c>
      <c r="AT57" s="38" t="e">
        <f t="shared" si="41"/>
        <v>#REF!</v>
      </c>
      <c r="AU57" s="38" t="e">
        <f t="shared" si="41"/>
        <v>#REF!</v>
      </c>
      <c r="AV57" s="38" t="e">
        <f t="shared" si="41"/>
        <v>#REF!</v>
      </c>
      <c r="AW57" s="38" t="e">
        <f t="shared" si="41"/>
        <v>#REF!</v>
      </c>
      <c r="AX57" s="38" t="e">
        <f t="shared" si="41"/>
        <v>#REF!</v>
      </c>
      <c r="AY57" s="38" t="e">
        <f t="shared" si="41"/>
        <v>#REF!</v>
      </c>
      <c r="AZ57" s="38" t="e">
        <f t="shared" si="42"/>
        <v>#REF!</v>
      </c>
      <c r="BA57" s="38" t="e">
        <f t="shared" si="42"/>
        <v>#REF!</v>
      </c>
      <c r="BB57" s="38" t="e">
        <f t="shared" si="42"/>
        <v>#REF!</v>
      </c>
      <c r="BC57" s="38" t="e">
        <f t="shared" si="42"/>
        <v>#REF!</v>
      </c>
      <c r="BD57" s="38" t="e">
        <f t="shared" si="42"/>
        <v>#REF!</v>
      </c>
      <c r="BE57" s="38" t="e">
        <f t="shared" si="42"/>
        <v>#REF!</v>
      </c>
      <c r="BF57" s="38" t="e">
        <f t="shared" si="42"/>
        <v>#REF!</v>
      </c>
      <c r="BG57" s="38" t="e">
        <f t="shared" si="42"/>
        <v>#REF!</v>
      </c>
      <c r="BH57" s="38" t="e">
        <f t="shared" si="42"/>
        <v>#REF!</v>
      </c>
      <c r="BI57" s="38" t="e">
        <f t="shared" si="42"/>
        <v>#REF!</v>
      </c>
      <c r="BJ57" s="38" t="e">
        <f t="shared" si="43"/>
        <v>#REF!</v>
      </c>
      <c r="BK57" s="38" t="e">
        <f t="shared" si="43"/>
        <v>#REF!</v>
      </c>
      <c r="BL57" s="38" t="e">
        <f t="shared" si="43"/>
        <v>#REF!</v>
      </c>
      <c r="BM57" s="38" t="e">
        <f t="shared" si="43"/>
        <v>#REF!</v>
      </c>
      <c r="BN57" s="38" t="e">
        <f t="shared" si="43"/>
        <v>#REF!</v>
      </c>
      <c r="BO57" s="38" t="e">
        <f t="shared" si="43"/>
        <v>#REF!</v>
      </c>
      <c r="BP57" s="38" t="e">
        <f t="shared" si="43"/>
        <v>#REF!</v>
      </c>
      <c r="BQ57" s="38" t="e">
        <f t="shared" si="43"/>
        <v>#REF!</v>
      </c>
      <c r="BR57" s="38" t="e">
        <f t="shared" si="43"/>
        <v>#REF!</v>
      </c>
      <c r="BS57" s="38" t="e">
        <f t="shared" si="43"/>
        <v>#REF!</v>
      </c>
      <c r="BT57" s="38" t="e">
        <f t="shared" si="43"/>
        <v>#REF!</v>
      </c>
    </row>
    <row r="58" spans="2:72" x14ac:dyDescent="0.2">
      <c r="B58" s="37">
        <v>44</v>
      </c>
      <c r="C58" s="38" t="e">
        <f>calc_identifiers!D71</f>
        <v>#REF!</v>
      </c>
      <c r="D58" s="39" t="e">
        <f t="shared" si="10"/>
        <v>#REF!</v>
      </c>
      <c r="E58" s="38" t="e">
        <f t="shared" si="11"/>
        <v>#REF!</v>
      </c>
      <c r="F58" s="39" t="e">
        <f t="shared" si="12"/>
        <v>#REF!</v>
      </c>
      <c r="G58" s="38" t="e">
        <f t="shared" si="13"/>
        <v>#REF!</v>
      </c>
      <c r="H58" s="40" t="e">
        <f t="shared" si="37"/>
        <v>#REF!</v>
      </c>
      <c r="I58" s="40" t="e">
        <f t="shared" si="37"/>
        <v>#REF!</v>
      </c>
      <c r="J58" s="40" t="e">
        <f t="shared" si="37"/>
        <v>#REF!</v>
      </c>
      <c r="K58" s="41" t="e">
        <f t="shared" si="38"/>
        <v>#REF!</v>
      </c>
      <c r="L58" s="41" t="e">
        <f t="shared" si="38"/>
        <v>#REF!</v>
      </c>
      <c r="M58" s="41" t="e">
        <f t="shared" si="38"/>
        <v>#REF!</v>
      </c>
      <c r="N58" s="38" t="e">
        <f t="shared" si="2"/>
        <v>#REF!</v>
      </c>
      <c r="O58" s="39" t="e">
        <f t="shared" si="3"/>
        <v>#REF!</v>
      </c>
      <c r="P58" s="41" t="e">
        <f t="shared" si="14"/>
        <v>#REF!</v>
      </c>
      <c r="Q58" s="41" t="e">
        <f t="shared" si="15"/>
        <v>#REF!</v>
      </c>
      <c r="R58" s="41" t="e">
        <f t="shared" si="16"/>
        <v>#REF!</v>
      </c>
      <c r="S58" s="40" t="e">
        <f t="shared" si="17"/>
        <v>#REF!</v>
      </c>
      <c r="T58" s="40" t="e">
        <f t="shared" si="18"/>
        <v>#REF!</v>
      </c>
      <c r="U58" s="40" t="e">
        <f t="shared" si="19"/>
        <v>#REF!</v>
      </c>
      <c r="V58" s="38" t="e">
        <f t="shared" si="39"/>
        <v>#REF!</v>
      </c>
      <c r="W58" s="38" t="e">
        <f t="shared" si="39"/>
        <v>#REF!</v>
      </c>
      <c r="X58" s="38" t="e">
        <f t="shared" si="39"/>
        <v>#REF!</v>
      </c>
      <c r="Y58" s="38" t="e">
        <f t="shared" si="39"/>
        <v>#REF!</v>
      </c>
      <c r="Z58" s="38" t="e">
        <f t="shared" si="39"/>
        <v>#REF!</v>
      </c>
      <c r="AA58" s="38" t="e">
        <f t="shared" si="39"/>
        <v>#REF!</v>
      </c>
      <c r="AB58" s="38" t="e">
        <f t="shared" si="39"/>
        <v>#REF!</v>
      </c>
      <c r="AC58" s="38" t="e">
        <f t="shared" si="39"/>
        <v>#REF!</v>
      </c>
      <c r="AD58" s="38" t="e">
        <f t="shared" si="39"/>
        <v>#REF!</v>
      </c>
      <c r="AE58" s="38" t="e">
        <f t="shared" si="39"/>
        <v>#REF!</v>
      </c>
      <c r="AF58" s="38" t="e">
        <f t="shared" si="40"/>
        <v>#REF!</v>
      </c>
      <c r="AG58" s="38" t="e">
        <f t="shared" si="40"/>
        <v>#REF!</v>
      </c>
      <c r="AH58" s="38" t="e">
        <f t="shared" si="40"/>
        <v>#REF!</v>
      </c>
      <c r="AI58" s="38" t="e">
        <f t="shared" si="40"/>
        <v>#REF!</v>
      </c>
      <c r="AJ58" s="38" t="e">
        <f t="shared" si="40"/>
        <v>#REF!</v>
      </c>
      <c r="AK58" s="38" t="e">
        <f t="shared" si="40"/>
        <v>#REF!</v>
      </c>
      <c r="AL58" s="38" t="e">
        <f t="shared" si="40"/>
        <v>#REF!</v>
      </c>
      <c r="AM58" s="38" t="e">
        <f t="shared" si="40"/>
        <v>#REF!</v>
      </c>
      <c r="AN58" s="38" t="e">
        <f t="shared" si="40"/>
        <v>#REF!</v>
      </c>
      <c r="AO58" s="38" t="e">
        <f t="shared" si="40"/>
        <v>#REF!</v>
      </c>
      <c r="AP58" s="38" t="e">
        <f t="shared" si="41"/>
        <v>#REF!</v>
      </c>
      <c r="AQ58" s="38" t="e">
        <f t="shared" si="41"/>
        <v>#REF!</v>
      </c>
      <c r="AR58" s="38" t="e">
        <f t="shared" si="41"/>
        <v>#REF!</v>
      </c>
      <c r="AS58" s="38" t="e">
        <f t="shared" si="41"/>
        <v>#REF!</v>
      </c>
      <c r="AT58" s="38" t="e">
        <f t="shared" si="41"/>
        <v>#REF!</v>
      </c>
      <c r="AU58" s="38" t="e">
        <f t="shared" si="41"/>
        <v>#REF!</v>
      </c>
      <c r="AV58" s="38" t="e">
        <f t="shared" si="41"/>
        <v>#REF!</v>
      </c>
      <c r="AW58" s="38" t="e">
        <f t="shared" si="41"/>
        <v>#REF!</v>
      </c>
      <c r="AX58" s="38" t="e">
        <f t="shared" si="41"/>
        <v>#REF!</v>
      </c>
      <c r="AY58" s="38" t="e">
        <f t="shared" si="41"/>
        <v>#REF!</v>
      </c>
      <c r="AZ58" s="38" t="e">
        <f t="shared" si="42"/>
        <v>#REF!</v>
      </c>
      <c r="BA58" s="38" t="e">
        <f t="shared" si="42"/>
        <v>#REF!</v>
      </c>
      <c r="BB58" s="38" t="e">
        <f t="shared" si="42"/>
        <v>#REF!</v>
      </c>
      <c r="BC58" s="38" t="e">
        <f t="shared" si="42"/>
        <v>#REF!</v>
      </c>
      <c r="BD58" s="38" t="e">
        <f t="shared" si="42"/>
        <v>#REF!</v>
      </c>
      <c r="BE58" s="38" t="e">
        <f t="shared" si="42"/>
        <v>#REF!</v>
      </c>
      <c r="BF58" s="38" t="e">
        <f t="shared" si="42"/>
        <v>#REF!</v>
      </c>
      <c r="BG58" s="38" t="e">
        <f t="shared" si="42"/>
        <v>#REF!</v>
      </c>
      <c r="BH58" s="38" t="e">
        <f t="shared" si="42"/>
        <v>#REF!</v>
      </c>
      <c r="BI58" s="38" t="e">
        <f t="shared" si="42"/>
        <v>#REF!</v>
      </c>
      <c r="BJ58" s="38" t="e">
        <f t="shared" si="43"/>
        <v>#REF!</v>
      </c>
      <c r="BK58" s="38" t="e">
        <f t="shared" si="43"/>
        <v>#REF!</v>
      </c>
      <c r="BL58" s="38" t="e">
        <f t="shared" si="43"/>
        <v>#REF!</v>
      </c>
      <c r="BM58" s="38" t="e">
        <f t="shared" si="43"/>
        <v>#REF!</v>
      </c>
      <c r="BN58" s="38" t="e">
        <f t="shared" si="43"/>
        <v>#REF!</v>
      </c>
      <c r="BO58" s="38" t="e">
        <f t="shared" si="43"/>
        <v>#REF!</v>
      </c>
      <c r="BP58" s="38" t="e">
        <f t="shared" si="43"/>
        <v>#REF!</v>
      </c>
      <c r="BQ58" s="38" t="e">
        <f t="shared" si="43"/>
        <v>#REF!</v>
      </c>
      <c r="BR58" s="38" t="e">
        <f t="shared" si="43"/>
        <v>#REF!</v>
      </c>
      <c r="BS58" s="38" t="e">
        <f t="shared" si="43"/>
        <v>#REF!</v>
      </c>
      <c r="BT58" s="38" t="e">
        <f t="shared" si="43"/>
        <v>#REF!</v>
      </c>
    </row>
    <row r="59" spans="2:72" x14ac:dyDescent="0.2">
      <c r="B59" s="37">
        <v>45</v>
      </c>
      <c r="C59" s="38" t="e">
        <f>calc_identifiers!D72</f>
        <v>#REF!</v>
      </c>
      <c r="D59" s="39" t="e">
        <f t="shared" si="10"/>
        <v>#REF!</v>
      </c>
      <c r="E59" s="38" t="e">
        <f t="shared" si="11"/>
        <v>#REF!</v>
      </c>
      <c r="F59" s="39" t="e">
        <f t="shared" si="12"/>
        <v>#REF!</v>
      </c>
      <c r="G59" s="38" t="e">
        <f t="shared" si="13"/>
        <v>#REF!</v>
      </c>
      <c r="H59" s="40" t="e">
        <f t="shared" si="37"/>
        <v>#REF!</v>
      </c>
      <c r="I59" s="40" t="e">
        <f t="shared" si="37"/>
        <v>#REF!</v>
      </c>
      <c r="J59" s="40" t="e">
        <f t="shared" si="37"/>
        <v>#REF!</v>
      </c>
      <c r="K59" s="41" t="e">
        <f t="shared" si="38"/>
        <v>#REF!</v>
      </c>
      <c r="L59" s="41" t="e">
        <f t="shared" si="38"/>
        <v>#REF!</v>
      </c>
      <c r="M59" s="41" t="e">
        <f t="shared" si="38"/>
        <v>#REF!</v>
      </c>
      <c r="N59" s="38" t="e">
        <f t="shared" si="2"/>
        <v>#REF!</v>
      </c>
      <c r="O59" s="39" t="e">
        <f t="shared" si="3"/>
        <v>#REF!</v>
      </c>
      <c r="P59" s="41" t="e">
        <f t="shared" si="14"/>
        <v>#REF!</v>
      </c>
      <c r="Q59" s="41" t="e">
        <f t="shared" si="15"/>
        <v>#REF!</v>
      </c>
      <c r="R59" s="41" t="e">
        <f t="shared" si="16"/>
        <v>#REF!</v>
      </c>
      <c r="S59" s="40" t="e">
        <f t="shared" si="17"/>
        <v>#REF!</v>
      </c>
      <c r="T59" s="40" t="e">
        <f t="shared" si="18"/>
        <v>#REF!</v>
      </c>
      <c r="U59" s="40" t="e">
        <f t="shared" si="19"/>
        <v>#REF!</v>
      </c>
      <c r="V59" s="38" t="e">
        <f t="shared" si="39"/>
        <v>#REF!</v>
      </c>
      <c r="W59" s="38" t="e">
        <f t="shared" si="39"/>
        <v>#REF!</v>
      </c>
      <c r="X59" s="38" t="e">
        <f t="shared" si="39"/>
        <v>#REF!</v>
      </c>
      <c r="Y59" s="38" t="e">
        <f t="shared" si="39"/>
        <v>#REF!</v>
      </c>
      <c r="Z59" s="38" t="e">
        <f t="shared" si="39"/>
        <v>#REF!</v>
      </c>
      <c r="AA59" s="38" t="e">
        <f t="shared" si="39"/>
        <v>#REF!</v>
      </c>
      <c r="AB59" s="38" t="e">
        <f t="shared" si="39"/>
        <v>#REF!</v>
      </c>
      <c r="AC59" s="38" t="e">
        <f t="shared" si="39"/>
        <v>#REF!</v>
      </c>
      <c r="AD59" s="38" t="e">
        <f t="shared" si="39"/>
        <v>#REF!</v>
      </c>
      <c r="AE59" s="38" t="e">
        <f t="shared" si="39"/>
        <v>#REF!</v>
      </c>
      <c r="AF59" s="38" t="e">
        <f t="shared" si="40"/>
        <v>#REF!</v>
      </c>
      <c r="AG59" s="38" t="e">
        <f t="shared" si="40"/>
        <v>#REF!</v>
      </c>
      <c r="AH59" s="38" t="e">
        <f t="shared" si="40"/>
        <v>#REF!</v>
      </c>
      <c r="AI59" s="38" t="e">
        <f t="shared" si="40"/>
        <v>#REF!</v>
      </c>
      <c r="AJ59" s="38" t="e">
        <f t="shared" si="40"/>
        <v>#REF!</v>
      </c>
      <c r="AK59" s="38" t="e">
        <f t="shared" si="40"/>
        <v>#REF!</v>
      </c>
      <c r="AL59" s="38" t="e">
        <f t="shared" si="40"/>
        <v>#REF!</v>
      </c>
      <c r="AM59" s="38" t="e">
        <f t="shared" si="40"/>
        <v>#REF!</v>
      </c>
      <c r="AN59" s="38" t="e">
        <f t="shared" si="40"/>
        <v>#REF!</v>
      </c>
      <c r="AO59" s="38" t="e">
        <f t="shared" si="40"/>
        <v>#REF!</v>
      </c>
      <c r="AP59" s="38" t="e">
        <f t="shared" si="41"/>
        <v>#REF!</v>
      </c>
      <c r="AQ59" s="38" t="e">
        <f t="shared" si="41"/>
        <v>#REF!</v>
      </c>
      <c r="AR59" s="38" t="e">
        <f t="shared" si="41"/>
        <v>#REF!</v>
      </c>
      <c r="AS59" s="38" t="e">
        <f t="shared" si="41"/>
        <v>#REF!</v>
      </c>
      <c r="AT59" s="38" t="e">
        <f t="shared" si="41"/>
        <v>#REF!</v>
      </c>
      <c r="AU59" s="38" t="e">
        <f t="shared" si="41"/>
        <v>#REF!</v>
      </c>
      <c r="AV59" s="38" t="e">
        <f t="shared" si="41"/>
        <v>#REF!</v>
      </c>
      <c r="AW59" s="38" t="e">
        <f t="shared" si="41"/>
        <v>#REF!</v>
      </c>
      <c r="AX59" s="38" t="e">
        <f t="shared" si="41"/>
        <v>#REF!</v>
      </c>
      <c r="AY59" s="38" t="e">
        <f t="shared" si="41"/>
        <v>#REF!</v>
      </c>
      <c r="AZ59" s="38" t="e">
        <f t="shared" si="42"/>
        <v>#REF!</v>
      </c>
      <c r="BA59" s="38" t="e">
        <f t="shared" si="42"/>
        <v>#REF!</v>
      </c>
      <c r="BB59" s="38" t="e">
        <f t="shared" si="42"/>
        <v>#REF!</v>
      </c>
      <c r="BC59" s="38" t="e">
        <f t="shared" si="42"/>
        <v>#REF!</v>
      </c>
      <c r="BD59" s="38" t="e">
        <f t="shared" si="42"/>
        <v>#REF!</v>
      </c>
      <c r="BE59" s="38" t="e">
        <f t="shared" si="42"/>
        <v>#REF!</v>
      </c>
      <c r="BF59" s="38" t="e">
        <f t="shared" si="42"/>
        <v>#REF!</v>
      </c>
      <c r="BG59" s="38" t="e">
        <f t="shared" si="42"/>
        <v>#REF!</v>
      </c>
      <c r="BH59" s="38" t="e">
        <f t="shared" si="42"/>
        <v>#REF!</v>
      </c>
      <c r="BI59" s="38" t="e">
        <f t="shared" si="42"/>
        <v>#REF!</v>
      </c>
      <c r="BJ59" s="38" t="e">
        <f t="shared" si="43"/>
        <v>#REF!</v>
      </c>
      <c r="BK59" s="38" t="e">
        <f t="shared" si="43"/>
        <v>#REF!</v>
      </c>
      <c r="BL59" s="38" t="e">
        <f t="shared" si="43"/>
        <v>#REF!</v>
      </c>
      <c r="BM59" s="38" t="e">
        <f t="shared" si="43"/>
        <v>#REF!</v>
      </c>
      <c r="BN59" s="38" t="e">
        <f t="shared" si="43"/>
        <v>#REF!</v>
      </c>
      <c r="BO59" s="38" t="e">
        <f t="shared" si="43"/>
        <v>#REF!</v>
      </c>
      <c r="BP59" s="38" t="e">
        <f t="shared" si="43"/>
        <v>#REF!</v>
      </c>
      <c r="BQ59" s="38" t="e">
        <f t="shared" si="43"/>
        <v>#REF!</v>
      </c>
      <c r="BR59" s="38" t="e">
        <f t="shared" si="43"/>
        <v>#REF!</v>
      </c>
      <c r="BS59" s="38" t="e">
        <f t="shared" si="43"/>
        <v>#REF!</v>
      </c>
      <c r="BT59" s="38" t="e">
        <f t="shared" si="43"/>
        <v>#REF!</v>
      </c>
    </row>
    <row r="60" spans="2:72" x14ac:dyDescent="0.2">
      <c r="B60" s="37">
        <v>46</v>
      </c>
      <c r="C60" s="38" t="e">
        <f>calc_identifiers!D73</f>
        <v>#REF!</v>
      </c>
      <c r="D60" s="39" t="e">
        <f t="shared" si="10"/>
        <v>#REF!</v>
      </c>
      <c r="E60" s="38" t="e">
        <f t="shared" si="11"/>
        <v>#REF!</v>
      </c>
      <c r="F60" s="39" t="e">
        <f t="shared" si="12"/>
        <v>#REF!</v>
      </c>
      <c r="G60" s="38" t="e">
        <f t="shared" si="13"/>
        <v>#REF!</v>
      </c>
      <c r="H60" s="40" t="e">
        <f t="shared" si="37"/>
        <v>#REF!</v>
      </c>
      <c r="I60" s="40" t="e">
        <f t="shared" si="37"/>
        <v>#REF!</v>
      </c>
      <c r="J60" s="40" t="e">
        <f t="shared" si="37"/>
        <v>#REF!</v>
      </c>
      <c r="K60" s="41" t="e">
        <f t="shared" si="38"/>
        <v>#REF!</v>
      </c>
      <c r="L60" s="41" t="e">
        <f t="shared" si="38"/>
        <v>#REF!</v>
      </c>
      <c r="M60" s="41" t="e">
        <f t="shared" si="38"/>
        <v>#REF!</v>
      </c>
      <c r="N60" s="38" t="e">
        <f t="shared" si="2"/>
        <v>#REF!</v>
      </c>
      <c r="O60" s="39" t="e">
        <f t="shared" si="3"/>
        <v>#REF!</v>
      </c>
      <c r="P60" s="41" t="e">
        <f t="shared" si="14"/>
        <v>#REF!</v>
      </c>
      <c r="Q60" s="41" t="e">
        <f t="shared" si="15"/>
        <v>#REF!</v>
      </c>
      <c r="R60" s="41" t="e">
        <f t="shared" si="16"/>
        <v>#REF!</v>
      </c>
      <c r="S60" s="40" t="e">
        <f t="shared" si="17"/>
        <v>#REF!</v>
      </c>
      <c r="T60" s="40" t="e">
        <f t="shared" si="18"/>
        <v>#REF!</v>
      </c>
      <c r="U60" s="40" t="e">
        <f t="shared" si="19"/>
        <v>#REF!</v>
      </c>
      <c r="V60" s="38" t="e">
        <f t="shared" si="39"/>
        <v>#REF!</v>
      </c>
      <c r="W60" s="38" t="e">
        <f t="shared" si="39"/>
        <v>#REF!</v>
      </c>
      <c r="X60" s="38" t="e">
        <f t="shared" si="39"/>
        <v>#REF!</v>
      </c>
      <c r="Y60" s="38" t="e">
        <f t="shared" si="39"/>
        <v>#REF!</v>
      </c>
      <c r="Z60" s="38" t="e">
        <f t="shared" si="39"/>
        <v>#REF!</v>
      </c>
      <c r="AA60" s="38" t="e">
        <f t="shared" si="39"/>
        <v>#REF!</v>
      </c>
      <c r="AB60" s="38" t="e">
        <f t="shared" si="39"/>
        <v>#REF!</v>
      </c>
      <c r="AC60" s="38" t="e">
        <f t="shared" si="39"/>
        <v>#REF!</v>
      </c>
      <c r="AD60" s="38" t="e">
        <f t="shared" si="39"/>
        <v>#REF!</v>
      </c>
      <c r="AE60" s="38" t="e">
        <f t="shared" si="39"/>
        <v>#REF!</v>
      </c>
      <c r="AF60" s="38" t="e">
        <f t="shared" si="40"/>
        <v>#REF!</v>
      </c>
      <c r="AG60" s="38" t="e">
        <f t="shared" si="40"/>
        <v>#REF!</v>
      </c>
      <c r="AH60" s="38" t="e">
        <f t="shared" si="40"/>
        <v>#REF!</v>
      </c>
      <c r="AI60" s="38" t="e">
        <f t="shared" si="40"/>
        <v>#REF!</v>
      </c>
      <c r="AJ60" s="38" t="e">
        <f t="shared" si="40"/>
        <v>#REF!</v>
      </c>
      <c r="AK60" s="38" t="e">
        <f t="shared" si="40"/>
        <v>#REF!</v>
      </c>
      <c r="AL60" s="38" t="e">
        <f t="shared" si="40"/>
        <v>#REF!</v>
      </c>
      <c r="AM60" s="38" t="e">
        <f t="shared" si="40"/>
        <v>#REF!</v>
      </c>
      <c r="AN60" s="38" t="e">
        <f t="shared" si="40"/>
        <v>#REF!</v>
      </c>
      <c r="AO60" s="38" t="e">
        <f t="shared" si="40"/>
        <v>#REF!</v>
      </c>
      <c r="AP60" s="38" t="e">
        <f t="shared" si="41"/>
        <v>#REF!</v>
      </c>
      <c r="AQ60" s="38" t="e">
        <f t="shared" si="41"/>
        <v>#REF!</v>
      </c>
      <c r="AR60" s="38" t="e">
        <f t="shared" si="41"/>
        <v>#REF!</v>
      </c>
      <c r="AS60" s="38" t="e">
        <f t="shared" si="41"/>
        <v>#REF!</v>
      </c>
      <c r="AT60" s="38" t="e">
        <f t="shared" si="41"/>
        <v>#REF!</v>
      </c>
      <c r="AU60" s="38" t="e">
        <f t="shared" si="41"/>
        <v>#REF!</v>
      </c>
      <c r="AV60" s="38" t="e">
        <f t="shared" si="41"/>
        <v>#REF!</v>
      </c>
      <c r="AW60" s="38" t="e">
        <f t="shared" si="41"/>
        <v>#REF!</v>
      </c>
      <c r="AX60" s="38" t="e">
        <f t="shared" si="41"/>
        <v>#REF!</v>
      </c>
      <c r="AY60" s="38" t="e">
        <f t="shared" si="41"/>
        <v>#REF!</v>
      </c>
      <c r="AZ60" s="38" t="e">
        <f t="shared" si="42"/>
        <v>#REF!</v>
      </c>
      <c r="BA60" s="38" t="e">
        <f t="shared" si="42"/>
        <v>#REF!</v>
      </c>
      <c r="BB60" s="38" t="e">
        <f t="shared" si="42"/>
        <v>#REF!</v>
      </c>
      <c r="BC60" s="38" t="e">
        <f t="shared" si="42"/>
        <v>#REF!</v>
      </c>
      <c r="BD60" s="38" t="e">
        <f t="shared" si="42"/>
        <v>#REF!</v>
      </c>
      <c r="BE60" s="38" t="e">
        <f t="shared" si="42"/>
        <v>#REF!</v>
      </c>
      <c r="BF60" s="38" t="e">
        <f t="shared" si="42"/>
        <v>#REF!</v>
      </c>
      <c r="BG60" s="38" t="e">
        <f t="shared" si="42"/>
        <v>#REF!</v>
      </c>
      <c r="BH60" s="38" t="e">
        <f t="shared" si="42"/>
        <v>#REF!</v>
      </c>
      <c r="BI60" s="38" t="e">
        <f t="shared" si="42"/>
        <v>#REF!</v>
      </c>
      <c r="BJ60" s="38" t="e">
        <f t="shared" si="43"/>
        <v>#REF!</v>
      </c>
      <c r="BK60" s="38" t="e">
        <f t="shared" si="43"/>
        <v>#REF!</v>
      </c>
      <c r="BL60" s="38" t="e">
        <f t="shared" si="43"/>
        <v>#REF!</v>
      </c>
      <c r="BM60" s="38" t="e">
        <f t="shared" si="43"/>
        <v>#REF!</v>
      </c>
      <c r="BN60" s="38" t="e">
        <f t="shared" si="43"/>
        <v>#REF!</v>
      </c>
      <c r="BO60" s="38" t="e">
        <f t="shared" si="43"/>
        <v>#REF!</v>
      </c>
      <c r="BP60" s="38" t="e">
        <f t="shared" si="43"/>
        <v>#REF!</v>
      </c>
      <c r="BQ60" s="38" t="e">
        <f t="shared" si="43"/>
        <v>#REF!</v>
      </c>
      <c r="BR60" s="38" t="e">
        <f t="shared" si="43"/>
        <v>#REF!</v>
      </c>
      <c r="BS60" s="38" t="e">
        <f t="shared" si="43"/>
        <v>#REF!</v>
      </c>
      <c r="BT60" s="38" t="e">
        <f t="shared" si="43"/>
        <v>#REF!</v>
      </c>
    </row>
    <row r="61" spans="2:72" x14ac:dyDescent="0.2">
      <c r="B61" s="37">
        <v>47</v>
      </c>
      <c r="C61" s="38" t="e">
        <f>calc_identifiers!D74</f>
        <v>#REF!</v>
      </c>
      <c r="D61" s="39" t="e">
        <f t="shared" si="10"/>
        <v>#REF!</v>
      </c>
      <c r="E61" s="38" t="e">
        <f t="shared" si="11"/>
        <v>#REF!</v>
      </c>
      <c r="F61" s="39" t="e">
        <f t="shared" si="12"/>
        <v>#REF!</v>
      </c>
      <c r="G61" s="38" t="e">
        <f t="shared" si="13"/>
        <v>#REF!</v>
      </c>
      <c r="H61" s="40" t="e">
        <f t="shared" si="37"/>
        <v>#REF!</v>
      </c>
      <c r="I61" s="40" t="e">
        <f t="shared" si="37"/>
        <v>#REF!</v>
      </c>
      <c r="J61" s="40" t="e">
        <f t="shared" si="37"/>
        <v>#REF!</v>
      </c>
      <c r="K61" s="41" t="e">
        <f t="shared" si="38"/>
        <v>#REF!</v>
      </c>
      <c r="L61" s="41" t="e">
        <f t="shared" si="38"/>
        <v>#REF!</v>
      </c>
      <c r="M61" s="41" t="e">
        <f t="shared" si="38"/>
        <v>#REF!</v>
      </c>
      <c r="N61" s="38" t="e">
        <f t="shared" si="2"/>
        <v>#REF!</v>
      </c>
      <c r="O61" s="39" t="e">
        <f t="shared" si="3"/>
        <v>#REF!</v>
      </c>
      <c r="P61" s="41" t="e">
        <f t="shared" si="14"/>
        <v>#REF!</v>
      </c>
      <c r="Q61" s="41" t="e">
        <f t="shared" si="15"/>
        <v>#REF!</v>
      </c>
      <c r="R61" s="41" t="e">
        <f t="shared" si="16"/>
        <v>#REF!</v>
      </c>
      <c r="S61" s="40" t="e">
        <f t="shared" si="17"/>
        <v>#REF!</v>
      </c>
      <c r="T61" s="40" t="e">
        <f t="shared" si="18"/>
        <v>#REF!</v>
      </c>
      <c r="U61" s="40" t="e">
        <f t="shared" si="19"/>
        <v>#REF!</v>
      </c>
      <c r="V61" s="38" t="e">
        <f t="shared" si="39"/>
        <v>#REF!</v>
      </c>
      <c r="W61" s="38" t="e">
        <f t="shared" si="39"/>
        <v>#REF!</v>
      </c>
      <c r="X61" s="38" t="e">
        <f t="shared" si="39"/>
        <v>#REF!</v>
      </c>
      <c r="Y61" s="38" t="e">
        <f t="shared" si="39"/>
        <v>#REF!</v>
      </c>
      <c r="Z61" s="38" t="e">
        <f t="shared" si="39"/>
        <v>#REF!</v>
      </c>
      <c r="AA61" s="38" t="e">
        <f t="shared" si="39"/>
        <v>#REF!</v>
      </c>
      <c r="AB61" s="38" t="e">
        <f t="shared" si="39"/>
        <v>#REF!</v>
      </c>
      <c r="AC61" s="38" t="e">
        <f t="shared" si="39"/>
        <v>#REF!</v>
      </c>
      <c r="AD61" s="38" t="e">
        <f t="shared" si="39"/>
        <v>#REF!</v>
      </c>
      <c r="AE61" s="38" t="e">
        <f t="shared" si="39"/>
        <v>#REF!</v>
      </c>
      <c r="AF61" s="38" t="e">
        <f t="shared" si="40"/>
        <v>#REF!</v>
      </c>
      <c r="AG61" s="38" t="e">
        <f t="shared" si="40"/>
        <v>#REF!</v>
      </c>
      <c r="AH61" s="38" t="e">
        <f t="shared" si="40"/>
        <v>#REF!</v>
      </c>
      <c r="AI61" s="38" t="e">
        <f t="shared" si="40"/>
        <v>#REF!</v>
      </c>
      <c r="AJ61" s="38" t="e">
        <f t="shared" si="40"/>
        <v>#REF!</v>
      </c>
      <c r="AK61" s="38" t="e">
        <f t="shared" si="40"/>
        <v>#REF!</v>
      </c>
      <c r="AL61" s="38" t="e">
        <f t="shared" si="40"/>
        <v>#REF!</v>
      </c>
      <c r="AM61" s="38" t="e">
        <f t="shared" si="40"/>
        <v>#REF!</v>
      </c>
      <c r="AN61" s="38" t="e">
        <f t="shared" si="40"/>
        <v>#REF!</v>
      </c>
      <c r="AO61" s="38" t="e">
        <f t="shared" si="40"/>
        <v>#REF!</v>
      </c>
      <c r="AP61" s="38" t="e">
        <f t="shared" si="41"/>
        <v>#REF!</v>
      </c>
      <c r="AQ61" s="38" t="e">
        <f t="shared" si="41"/>
        <v>#REF!</v>
      </c>
      <c r="AR61" s="38" t="e">
        <f t="shared" si="41"/>
        <v>#REF!</v>
      </c>
      <c r="AS61" s="38" t="e">
        <f t="shared" si="41"/>
        <v>#REF!</v>
      </c>
      <c r="AT61" s="38" t="e">
        <f t="shared" si="41"/>
        <v>#REF!</v>
      </c>
      <c r="AU61" s="38" t="e">
        <f t="shared" si="41"/>
        <v>#REF!</v>
      </c>
      <c r="AV61" s="38" t="e">
        <f t="shared" si="41"/>
        <v>#REF!</v>
      </c>
      <c r="AW61" s="38" t="e">
        <f t="shared" si="41"/>
        <v>#REF!</v>
      </c>
      <c r="AX61" s="38" t="e">
        <f t="shared" si="41"/>
        <v>#REF!</v>
      </c>
      <c r="AY61" s="38" t="e">
        <f t="shared" si="41"/>
        <v>#REF!</v>
      </c>
      <c r="AZ61" s="38" t="e">
        <f t="shared" si="42"/>
        <v>#REF!</v>
      </c>
      <c r="BA61" s="38" t="e">
        <f t="shared" si="42"/>
        <v>#REF!</v>
      </c>
      <c r="BB61" s="38" t="e">
        <f t="shared" si="42"/>
        <v>#REF!</v>
      </c>
      <c r="BC61" s="38" t="e">
        <f t="shared" si="42"/>
        <v>#REF!</v>
      </c>
      <c r="BD61" s="38" t="e">
        <f t="shared" si="42"/>
        <v>#REF!</v>
      </c>
      <c r="BE61" s="38" t="e">
        <f t="shared" si="42"/>
        <v>#REF!</v>
      </c>
      <c r="BF61" s="38" t="e">
        <f t="shared" si="42"/>
        <v>#REF!</v>
      </c>
      <c r="BG61" s="38" t="e">
        <f t="shared" si="42"/>
        <v>#REF!</v>
      </c>
      <c r="BH61" s="38" t="e">
        <f t="shared" si="42"/>
        <v>#REF!</v>
      </c>
      <c r="BI61" s="38" t="e">
        <f t="shared" si="42"/>
        <v>#REF!</v>
      </c>
      <c r="BJ61" s="38" t="e">
        <f t="shared" si="43"/>
        <v>#REF!</v>
      </c>
      <c r="BK61" s="38" t="e">
        <f t="shared" si="43"/>
        <v>#REF!</v>
      </c>
      <c r="BL61" s="38" t="e">
        <f t="shared" si="43"/>
        <v>#REF!</v>
      </c>
      <c r="BM61" s="38" t="e">
        <f t="shared" si="43"/>
        <v>#REF!</v>
      </c>
      <c r="BN61" s="38" t="e">
        <f t="shared" si="43"/>
        <v>#REF!</v>
      </c>
      <c r="BO61" s="38" t="e">
        <f t="shared" si="43"/>
        <v>#REF!</v>
      </c>
      <c r="BP61" s="38" t="e">
        <f t="shared" si="43"/>
        <v>#REF!</v>
      </c>
      <c r="BQ61" s="38" t="e">
        <f t="shared" si="43"/>
        <v>#REF!</v>
      </c>
      <c r="BR61" s="38" t="e">
        <f t="shared" si="43"/>
        <v>#REF!</v>
      </c>
      <c r="BS61" s="38" t="e">
        <f t="shared" si="43"/>
        <v>#REF!</v>
      </c>
      <c r="BT61" s="38" t="e">
        <f t="shared" si="43"/>
        <v>#REF!</v>
      </c>
    </row>
    <row r="62" spans="2:72" x14ac:dyDescent="0.2">
      <c r="B62" s="37">
        <v>48</v>
      </c>
      <c r="C62" s="38" t="e">
        <f>calc_identifiers!D75</f>
        <v>#REF!</v>
      </c>
      <c r="D62" s="39" t="e">
        <f t="shared" si="10"/>
        <v>#REF!</v>
      </c>
      <c r="E62" s="38" t="e">
        <f t="shared" si="11"/>
        <v>#REF!</v>
      </c>
      <c r="F62" s="39" t="e">
        <f t="shared" si="12"/>
        <v>#REF!</v>
      </c>
      <c r="G62" s="38" t="e">
        <f t="shared" si="13"/>
        <v>#REF!</v>
      </c>
      <c r="H62" s="40" t="e">
        <f t="shared" si="37"/>
        <v>#REF!</v>
      </c>
      <c r="I62" s="40" t="e">
        <f t="shared" si="37"/>
        <v>#REF!</v>
      </c>
      <c r="J62" s="40" t="e">
        <f t="shared" si="37"/>
        <v>#REF!</v>
      </c>
      <c r="K62" s="41" t="e">
        <f t="shared" si="38"/>
        <v>#REF!</v>
      </c>
      <c r="L62" s="41" t="e">
        <f t="shared" si="38"/>
        <v>#REF!</v>
      </c>
      <c r="M62" s="41" t="e">
        <f t="shared" si="38"/>
        <v>#REF!</v>
      </c>
      <c r="N62" s="38" t="e">
        <f t="shared" si="2"/>
        <v>#REF!</v>
      </c>
      <c r="O62" s="39" t="e">
        <f t="shared" si="3"/>
        <v>#REF!</v>
      </c>
      <c r="P62" s="41" t="e">
        <f t="shared" si="14"/>
        <v>#REF!</v>
      </c>
      <c r="Q62" s="41" t="e">
        <f t="shared" si="15"/>
        <v>#REF!</v>
      </c>
      <c r="R62" s="41" t="e">
        <f t="shared" si="16"/>
        <v>#REF!</v>
      </c>
      <c r="S62" s="40" t="e">
        <f t="shared" si="17"/>
        <v>#REF!</v>
      </c>
      <c r="T62" s="40" t="e">
        <f t="shared" si="18"/>
        <v>#REF!</v>
      </c>
      <c r="U62" s="40" t="e">
        <f t="shared" si="19"/>
        <v>#REF!</v>
      </c>
      <c r="V62" s="38" t="e">
        <f t="shared" si="39"/>
        <v>#REF!</v>
      </c>
      <c r="W62" s="38" t="e">
        <f t="shared" si="39"/>
        <v>#REF!</v>
      </c>
      <c r="X62" s="38" t="e">
        <f t="shared" si="39"/>
        <v>#REF!</v>
      </c>
      <c r="Y62" s="38" t="e">
        <f t="shared" si="39"/>
        <v>#REF!</v>
      </c>
      <c r="Z62" s="38" t="e">
        <f t="shared" si="39"/>
        <v>#REF!</v>
      </c>
      <c r="AA62" s="38" t="e">
        <f t="shared" si="39"/>
        <v>#REF!</v>
      </c>
      <c r="AB62" s="38" t="e">
        <f t="shared" si="39"/>
        <v>#REF!</v>
      </c>
      <c r="AC62" s="38" t="e">
        <f t="shared" si="39"/>
        <v>#REF!</v>
      </c>
      <c r="AD62" s="38" t="e">
        <f t="shared" si="39"/>
        <v>#REF!</v>
      </c>
      <c r="AE62" s="38" t="e">
        <f t="shared" si="39"/>
        <v>#REF!</v>
      </c>
      <c r="AF62" s="38" t="e">
        <f t="shared" si="40"/>
        <v>#REF!</v>
      </c>
      <c r="AG62" s="38" t="e">
        <f t="shared" si="40"/>
        <v>#REF!</v>
      </c>
      <c r="AH62" s="38" t="e">
        <f t="shared" si="40"/>
        <v>#REF!</v>
      </c>
      <c r="AI62" s="38" t="e">
        <f t="shared" si="40"/>
        <v>#REF!</v>
      </c>
      <c r="AJ62" s="38" t="e">
        <f t="shared" si="40"/>
        <v>#REF!</v>
      </c>
      <c r="AK62" s="38" t="e">
        <f t="shared" si="40"/>
        <v>#REF!</v>
      </c>
      <c r="AL62" s="38" t="e">
        <f t="shared" si="40"/>
        <v>#REF!</v>
      </c>
      <c r="AM62" s="38" t="e">
        <f t="shared" si="40"/>
        <v>#REF!</v>
      </c>
      <c r="AN62" s="38" t="e">
        <f t="shared" si="40"/>
        <v>#REF!</v>
      </c>
      <c r="AO62" s="38" t="e">
        <f t="shared" si="40"/>
        <v>#REF!</v>
      </c>
      <c r="AP62" s="38" t="e">
        <f t="shared" si="41"/>
        <v>#REF!</v>
      </c>
      <c r="AQ62" s="38" t="e">
        <f t="shared" si="41"/>
        <v>#REF!</v>
      </c>
      <c r="AR62" s="38" t="e">
        <f t="shared" si="41"/>
        <v>#REF!</v>
      </c>
      <c r="AS62" s="38" t="e">
        <f t="shared" si="41"/>
        <v>#REF!</v>
      </c>
      <c r="AT62" s="38" t="e">
        <f t="shared" si="41"/>
        <v>#REF!</v>
      </c>
      <c r="AU62" s="38" t="e">
        <f t="shared" si="41"/>
        <v>#REF!</v>
      </c>
      <c r="AV62" s="38" t="e">
        <f t="shared" si="41"/>
        <v>#REF!</v>
      </c>
      <c r="AW62" s="38" t="e">
        <f t="shared" si="41"/>
        <v>#REF!</v>
      </c>
      <c r="AX62" s="38" t="e">
        <f t="shared" si="41"/>
        <v>#REF!</v>
      </c>
      <c r="AY62" s="38" t="e">
        <f t="shared" si="41"/>
        <v>#REF!</v>
      </c>
      <c r="AZ62" s="38" t="e">
        <f t="shared" si="42"/>
        <v>#REF!</v>
      </c>
      <c r="BA62" s="38" t="e">
        <f t="shared" si="42"/>
        <v>#REF!</v>
      </c>
      <c r="BB62" s="38" t="e">
        <f t="shared" si="42"/>
        <v>#REF!</v>
      </c>
      <c r="BC62" s="38" t="e">
        <f t="shared" si="42"/>
        <v>#REF!</v>
      </c>
      <c r="BD62" s="38" t="e">
        <f t="shared" si="42"/>
        <v>#REF!</v>
      </c>
      <c r="BE62" s="38" t="e">
        <f t="shared" si="42"/>
        <v>#REF!</v>
      </c>
      <c r="BF62" s="38" t="e">
        <f t="shared" si="42"/>
        <v>#REF!</v>
      </c>
      <c r="BG62" s="38" t="e">
        <f t="shared" si="42"/>
        <v>#REF!</v>
      </c>
      <c r="BH62" s="38" t="e">
        <f t="shared" si="42"/>
        <v>#REF!</v>
      </c>
      <c r="BI62" s="38" t="e">
        <f t="shared" si="42"/>
        <v>#REF!</v>
      </c>
      <c r="BJ62" s="38" t="e">
        <f t="shared" si="43"/>
        <v>#REF!</v>
      </c>
      <c r="BK62" s="38" t="e">
        <f t="shared" si="43"/>
        <v>#REF!</v>
      </c>
      <c r="BL62" s="38" t="e">
        <f t="shared" si="43"/>
        <v>#REF!</v>
      </c>
      <c r="BM62" s="38" t="e">
        <f t="shared" si="43"/>
        <v>#REF!</v>
      </c>
      <c r="BN62" s="38" t="e">
        <f t="shared" si="43"/>
        <v>#REF!</v>
      </c>
      <c r="BO62" s="38" t="e">
        <f t="shared" si="43"/>
        <v>#REF!</v>
      </c>
      <c r="BP62" s="38" t="e">
        <f t="shared" si="43"/>
        <v>#REF!</v>
      </c>
      <c r="BQ62" s="38" t="e">
        <f t="shared" si="43"/>
        <v>#REF!</v>
      </c>
      <c r="BR62" s="38" t="e">
        <f t="shared" si="43"/>
        <v>#REF!</v>
      </c>
      <c r="BS62" s="38" t="e">
        <f t="shared" si="43"/>
        <v>#REF!</v>
      </c>
      <c r="BT62" s="38" t="e">
        <f t="shared" si="43"/>
        <v>#REF!</v>
      </c>
    </row>
  </sheetData>
  <sheetProtection algorithmName="SHA-512" hashValue="HXsGVLYehTXSxX5p4lldjI3h5wJrtLOvPDJRX51DUK5ltXL5Mr9zYreMM2yMEJ6fjQrOBwImcHAgJPvwKEl/vw==" saltValue="QZhIcA4Zo4gQQF0y/xYMtQ==" spinCount="100000" sheet="1" objects="1" scenarios="1"/>
  <mergeCells count="4">
    <mergeCell ref="H13:J13"/>
    <mergeCell ref="K13:M13"/>
    <mergeCell ref="P13:R13"/>
    <mergeCell ref="S13:U1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1" tint="0.499984740745262"/>
  </sheetPr>
  <dimension ref="B5:BD99"/>
  <sheetViews>
    <sheetView showGridLines="0" topLeftCell="A19" zoomScaleNormal="100" workbookViewId="0">
      <selection activeCell="G39" sqref="G39"/>
    </sheetView>
  </sheetViews>
  <sheetFormatPr defaultRowHeight="10" x14ac:dyDescent="0.2"/>
  <cols>
    <col min="2" max="2" width="21" customWidth="1"/>
    <col min="3" max="3" width="10.6640625" customWidth="1"/>
    <col min="4" max="4" width="10.6640625" bestFit="1" customWidth="1"/>
    <col min="6" max="6" width="19.109375" customWidth="1"/>
    <col min="8" max="8" width="10.6640625" bestFit="1" customWidth="1"/>
    <col min="10" max="10" width="10.109375" customWidth="1"/>
  </cols>
  <sheetData>
    <row r="5" spans="2:3" x14ac:dyDescent="0.2">
      <c r="C5" s="11" t="s">
        <v>129</v>
      </c>
    </row>
    <row r="6" spans="2:3" ht="10.5" x14ac:dyDescent="0.2">
      <c r="B6" s="43" t="s">
        <v>22</v>
      </c>
      <c r="C6" s="44" t="b">
        <v>0</v>
      </c>
    </row>
    <row r="7" spans="2:3" ht="10.5" x14ac:dyDescent="0.2">
      <c r="B7" s="43" t="s">
        <v>98</v>
      </c>
      <c r="C7" s="44" t="b">
        <v>0</v>
      </c>
    </row>
    <row r="8" spans="2:3" ht="10.5" x14ac:dyDescent="0.2">
      <c r="B8" s="43" t="s">
        <v>23</v>
      </c>
      <c r="C8" s="44" t="b">
        <v>0</v>
      </c>
    </row>
    <row r="9" spans="2:3" ht="10.5" x14ac:dyDescent="0.2">
      <c r="B9" s="43" t="s">
        <v>130</v>
      </c>
      <c r="C9" s="44" t="b">
        <v>1</v>
      </c>
    </row>
    <row r="10" spans="2:3" ht="10.5" x14ac:dyDescent="0.2">
      <c r="B10" s="43" t="s">
        <v>131</v>
      </c>
      <c r="C10" s="44" t="b">
        <v>1</v>
      </c>
    </row>
    <row r="11" spans="2:3" ht="10.5" x14ac:dyDescent="0.2">
      <c r="B11" s="43" t="s">
        <v>132</v>
      </c>
      <c r="C11" s="45" t="b">
        <v>0</v>
      </c>
    </row>
    <row r="12" spans="2:3" ht="10.5" x14ac:dyDescent="0.2">
      <c r="B12" s="43" t="s">
        <v>133</v>
      </c>
      <c r="C12" s="44" t="b">
        <v>1</v>
      </c>
    </row>
    <row r="13" spans="2:3" ht="10.5" x14ac:dyDescent="0.2">
      <c r="B13" s="43" t="s">
        <v>134</v>
      </c>
      <c r="C13" s="44" t="b">
        <v>1</v>
      </c>
    </row>
    <row r="14" spans="2:3" ht="10.5" x14ac:dyDescent="0.2">
      <c r="B14" s="43" t="s">
        <v>135</v>
      </c>
      <c r="C14" s="44" t="b">
        <v>1</v>
      </c>
    </row>
    <row r="15" spans="2:3" ht="10.5" x14ac:dyDescent="0.2">
      <c r="B15" s="43" t="s">
        <v>136</v>
      </c>
      <c r="C15" s="45" t="b">
        <v>0</v>
      </c>
    </row>
    <row r="20" spans="2:12" ht="10.5" x14ac:dyDescent="0.2">
      <c r="B20" s="43" t="s">
        <v>137</v>
      </c>
    </row>
    <row r="21" spans="2:12" ht="10.5" x14ac:dyDescent="0.2">
      <c r="B21" s="43" t="s">
        <v>108</v>
      </c>
      <c r="C21" s="44">
        <f>Inp_DR*(1+Inp_DR)^(Cst_PR_DY-2021)/
((1+Inp_DR)^(Cst_PR_DY-2021)-1)</f>
        <v>-1.5055017632369126E-36</v>
      </c>
    </row>
    <row r="22" spans="2:12" ht="10.5" x14ac:dyDescent="0.2">
      <c r="B22" s="43" t="s">
        <v>110</v>
      </c>
      <c r="C22" s="44">
        <f>Inp_DR*(1+Inp_DR)^(Cst_CF_DY-2021)/
((1+Inp_DR)^(Cst_CF_DY-2021)-1)</f>
        <v>-1.5055017632369126E-36</v>
      </c>
    </row>
    <row r="25" spans="2:12" ht="13" x14ac:dyDescent="0.3">
      <c r="B25" s="46" t="s">
        <v>138</v>
      </c>
      <c r="C25" s="47"/>
      <c r="D25" s="48"/>
      <c r="F25" s="46" t="s">
        <v>139</v>
      </c>
      <c r="G25" s="47"/>
      <c r="H25" s="47"/>
      <c r="I25" s="47"/>
      <c r="J25" s="47"/>
      <c r="K25" s="47"/>
      <c r="L25" s="48"/>
    </row>
    <row r="26" spans="2:12" x14ac:dyDescent="0.2">
      <c r="D26" s="10"/>
    </row>
    <row r="29" spans="2:12" ht="21" x14ac:dyDescent="0.2">
      <c r="C29" s="43" t="s">
        <v>33</v>
      </c>
      <c r="D29" s="43" t="s">
        <v>38</v>
      </c>
      <c r="G29" s="43" t="s">
        <v>33</v>
      </c>
      <c r="H29" s="43" t="s">
        <v>38</v>
      </c>
      <c r="L29" s="199"/>
    </row>
    <row r="30" spans="2:12" ht="10.5" x14ac:dyDescent="0.2">
      <c r="C30" s="43" t="s">
        <v>108</v>
      </c>
      <c r="D30" s="43" t="s">
        <v>110</v>
      </c>
      <c r="G30" s="43" t="s">
        <v>108</v>
      </c>
      <c r="H30" s="43" t="s">
        <v>110</v>
      </c>
    </row>
    <row r="31" spans="2:12" ht="10.5" x14ac:dyDescent="0.2">
      <c r="C31" s="43" t="s">
        <v>85</v>
      </c>
      <c r="D31" s="43" t="s">
        <v>85</v>
      </c>
      <c r="G31" s="43" t="s">
        <v>85</v>
      </c>
      <c r="H31" s="43" t="s">
        <v>85</v>
      </c>
    </row>
    <row r="32" spans="2:12" ht="10.5" x14ac:dyDescent="0.2">
      <c r="B32" s="43" t="s">
        <v>22</v>
      </c>
      <c r="C32" s="49">
        <f t="shared" ref="C32:D33" si="0">INDEX(CAPEXdisc_Data,MATCH(C$30&amp;"_"&amp;$B32,CAPEXdisc_UR,0),MATCH(C$31,CAPEXdisc_UC,0))</f>
        <v>0</v>
      </c>
      <c r="D32" s="49">
        <f t="shared" si="0"/>
        <v>0</v>
      </c>
      <c r="F32" s="43" t="s">
        <v>22</v>
      </c>
      <c r="G32" s="50">
        <f>IF($C6,C32,0)</f>
        <v>0</v>
      </c>
      <c r="H32" s="50">
        <f>IF($C6,D32,0)</f>
        <v>0</v>
      </c>
    </row>
    <row r="33" spans="2:8" ht="10.5" x14ac:dyDescent="0.2">
      <c r="B33" s="43" t="s">
        <v>98</v>
      </c>
      <c r="C33" s="49">
        <f t="shared" si="0"/>
        <v>0</v>
      </c>
      <c r="D33" s="49">
        <f t="shared" si="0"/>
        <v>0</v>
      </c>
      <c r="F33" s="43" t="s">
        <v>98</v>
      </c>
      <c r="G33" s="50">
        <f t="shared" ref="G33:H33" si="1">IF($C7,C33,0)</f>
        <v>0</v>
      </c>
      <c r="H33" s="50">
        <f t="shared" si="1"/>
        <v>0</v>
      </c>
    </row>
    <row r="34" spans="2:8" ht="10.5" x14ac:dyDescent="0.2">
      <c r="B34" s="43" t="s">
        <v>23</v>
      </c>
      <c r="C34" s="50">
        <f t="shared" ref="C34:D41" si="2">INDEX(RESdisc_Data,MATCH(C$30&amp;"_"&amp;$B34&amp;"_"&amp;C$31,RESdisc_UR,0))</f>
        <v>0</v>
      </c>
      <c r="D34" s="50">
        <f t="shared" si="2"/>
        <v>0</v>
      </c>
      <c r="F34" s="43" t="s">
        <v>23</v>
      </c>
      <c r="G34" s="50">
        <f t="shared" ref="G34:H34" si="3">IF($C8,C34,0)</f>
        <v>0</v>
      </c>
      <c r="H34" s="50">
        <f t="shared" si="3"/>
        <v>0</v>
      </c>
    </row>
    <row r="35" spans="2:8" ht="10.5" x14ac:dyDescent="0.2">
      <c r="B35" s="43" t="s">
        <v>130</v>
      </c>
      <c r="C35" s="50">
        <f t="shared" si="2"/>
        <v>0</v>
      </c>
      <c r="D35" s="50">
        <f t="shared" si="2"/>
        <v>0</v>
      </c>
      <c r="F35" s="43" t="s">
        <v>130</v>
      </c>
      <c r="G35" s="50">
        <f t="shared" ref="G35:H35" si="4">IF($C9,C35,0)</f>
        <v>0</v>
      </c>
      <c r="H35" s="50">
        <f t="shared" si="4"/>
        <v>0</v>
      </c>
    </row>
    <row r="36" spans="2:8" ht="10.5" x14ac:dyDescent="0.2">
      <c r="B36" s="43" t="s">
        <v>131</v>
      </c>
      <c r="C36" s="50">
        <f t="shared" si="2"/>
        <v>0</v>
      </c>
      <c r="D36" s="50">
        <f t="shared" si="2"/>
        <v>0</v>
      </c>
      <c r="F36" s="43" t="s">
        <v>131</v>
      </c>
      <c r="G36" s="50">
        <f t="shared" ref="G36" si="5">IF($C10,C36,0)</f>
        <v>0</v>
      </c>
      <c r="H36" s="50">
        <f>IF($C10,D36,0)/5</f>
        <v>0</v>
      </c>
    </row>
    <row r="37" spans="2:8" ht="10.5" x14ac:dyDescent="0.2">
      <c r="B37" s="43" t="s">
        <v>132</v>
      </c>
      <c r="C37" s="50">
        <f t="shared" si="2"/>
        <v>0</v>
      </c>
      <c r="D37" s="50">
        <f t="shared" si="2"/>
        <v>0</v>
      </c>
      <c r="F37" s="43" t="s">
        <v>132</v>
      </c>
      <c r="G37" s="50">
        <f t="shared" ref="G37:H37" si="6">IF($C11,C37,0)</f>
        <v>0</v>
      </c>
      <c r="H37" s="50">
        <f t="shared" si="6"/>
        <v>0</v>
      </c>
    </row>
    <row r="38" spans="2:8" ht="10.5" x14ac:dyDescent="0.2">
      <c r="B38" s="43" t="s">
        <v>133</v>
      </c>
      <c r="C38" s="50">
        <f t="shared" si="2"/>
        <v>0</v>
      </c>
      <c r="D38" s="50">
        <f t="shared" si="2"/>
        <v>0</v>
      </c>
      <c r="F38" s="43" t="s">
        <v>133</v>
      </c>
      <c r="G38" s="50">
        <f t="shared" ref="G38:H38" si="7">IF($C12,C38,0)</f>
        <v>0</v>
      </c>
      <c r="H38" s="50">
        <f t="shared" si="7"/>
        <v>0</v>
      </c>
    </row>
    <row r="39" spans="2:8" ht="10.5" x14ac:dyDescent="0.2">
      <c r="B39" s="43" t="s">
        <v>134</v>
      </c>
      <c r="C39" s="50">
        <f t="shared" si="2"/>
        <v>0</v>
      </c>
      <c r="D39" s="50">
        <f t="shared" si="2"/>
        <v>0</v>
      </c>
      <c r="F39" s="43" t="s">
        <v>134</v>
      </c>
      <c r="G39" s="50">
        <f t="shared" ref="G39:H39" si="8">IF($C13,C39,0)</f>
        <v>0</v>
      </c>
      <c r="H39" s="50">
        <f t="shared" si="8"/>
        <v>0</v>
      </c>
    </row>
    <row r="40" spans="2:8" ht="10.5" x14ac:dyDescent="0.2">
      <c r="B40" s="43" t="s">
        <v>135</v>
      </c>
      <c r="C40" s="50">
        <f t="shared" si="2"/>
        <v>0</v>
      </c>
      <c r="D40" s="50">
        <f t="shared" si="2"/>
        <v>0</v>
      </c>
      <c r="F40" s="43" t="s">
        <v>135</v>
      </c>
      <c r="G40" s="50">
        <f t="shared" ref="G40:H40" si="9">IF($C14,C40,0)</f>
        <v>0</v>
      </c>
      <c r="H40" s="50">
        <f t="shared" si="9"/>
        <v>0</v>
      </c>
    </row>
    <row r="41" spans="2:8" ht="10.5" x14ac:dyDescent="0.25">
      <c r="B41" s="43" t="s">
        <v>136</v>
      </c>
      <c r="C41" s="97">
        <v>0</v>
      </c>
      <c r="D41" s="97">
        <f t="shared" si="2"/>
        <v>0</v>
      </c>
      <c r="E41" s="15"/>
      <c r="F41" s="43" t="s">
        <v>136</v>
      </c>
      <c r="G41" s="97">
        <f>C41</f>
        <v>0</v>
      </c>
      <c r="H41" s="97">
        <f t="shared" ref="H41" si="10">IF($C15,D41,0)</f>
        <v>0</v>
      </c>
    </row>
    <row r="42" spans="2:8" ht="10.5" x14ac:dyDescent="0.2">
      <c r="B42" s="43" t="s">
        <v>140</v>
      </c>
      <c r="C42" s="51">
        <f>SUM(C35:C41)</f>
        <v>0</v>
      </c>
      <c r="D42" s="51">
        <f>SUM(D35:D41)</f>
        <v>0</v>
      </c>
      <c r="F42" s="43" t="s">
        <v>140</v>
      </c>
      <c r="G42" s="51">
        <f>SUM(G35:G41)</f>
        <v>0</v>
      </c>
      <c r="H42" s="51">
        <f>SUM(H35:H41)</f>
        <v>0</v>
      </c>
    </row>
    <row r="43" spans="2:8" ht="10.5" x14ac:dyDescent="0.2">
      <c r="B43" s="43" t="s">
        <v>141</v>
      </c>
      <c r="C43" s="52">
        <f>SUM(C32:C34)</f>
        <v>0</v>
      </c>
      <c r="D43" s="52">
        <f>SUM(D32:D34)</f>
        <v>0</v>
      </c>
      <c r="F43" s="43" t="s">
        <v>141</v>
      </c>
      <c r="G43" s="52">
        <f t="shared" ref="G43:H43" si="11">SUM(G32:G34)</f>
        <v>0</v>
      </c>
      <c r="H43" s="52">
        <f t="shared" si="11"/>
        <v>0</v>
      </c>
    </row>
    <row r="44" spans="2:8" ht="10.5" x14ac:dyDescent="0.25">
      <c r="B44" s="43" t="s">
        <v>142</v>
      </c>
      <c r="C44" s="53">
        <f>SUM(C32:C41)</f>
        <v>0</v>
      </c>
      <c r="D44" s="53">
        <f t="shared" ref="D44" si="12">SUM(D32:D41)</f>
        <v>0</v>
      </c>
      <c r="F44" s="43" t="s">
        <v>142</v>
      </c>
      <c r="G44" s="53">
        <f>SUM(G32:G41)</f>
        <v>0</v>
      </c>
      <c r="H44" s="53">
        <f t="shared" ref="H44" si="13">SUM(H32:H41)</f>
        <v>0</v>
      </c>
    </row>
    <row r="45" spans="2:8" ht="10.5" x14ac:dyDescent="0.2">
      <c r="B45" s="43" t="s">
        <v>143</v>
      </c>
      <c r="C45" s="54" t="e">
        <f>C42/ABS(C43)</f>
        <v>#DIV/0!</v>
      </c>
      <c r="D45" s="54" t="e">
        <f t="shared" ref="D45" si="14">D42/ABS(D43)</f>
        <v>#DIV/0!</v>
      </c>
      <c r="F45" s="43" t="s">
        <v>143</v>
      </c>
      <c r="G45" s="54" t="e">
        <f>G42/ABS(C43)</f>
        <v>#DIV/0!</v>
      </c>
      <c r="H45" s="54" t="e">
        <f>H42/ABS(D43)</f>
        <v>#DIV/0!</v>
      </c>
    </row>
    <row r="46" spans="2:8" ht="10.5" x14ac:dyDescent="0.2">
      <c r="F46" s="43" t="s">
        <v>144</v>
      </c>
      <c r="G46" s="54">
        <f>G44*$C$21</f>
        <v>0</v>
      </c>
      <c r="H46" s="54">
        <f>H44*$C$22</f>
        <v>0</v>
      </c>
    </row>
    <row r="47" spans="2:8" x14ac:dyDescent="0.2">
      <c r="C47">
        <f>+C44-H44</f>
        <v>0</v>
      </c>
      <c r="G47">
        <f>G44-H44</f>
        <v>0</v>
      </c>
    </row>
    <row r="50" spans="2:12" ht="13" x14ac:dyDescent="0.3">
      <c r="B50" s="46" t="s">
        <v>145</v>
      </c>
      <c r="C50" s="47"/>
      <c r="D50" s="47"/>
      <c r="E50" s="47"/>
      <c r="F50" s="47"/>
      <c r="G50" s="47"/>
      <c r="H50" s="47"/>
      <c r="I50" s="47"/>
      <c r="J50" s="47"/>
      <c r="K50" s="47"/>
      <c r="L50" s="48"/>
    </row>
    <row r="54" spans="2:12" ht="21" x14ac:dyDescent="0.2">
      <c r="C54" s="43" t="s">
        <v>33</v>
      </c>
      <c r="D54" s="43" t="s">
        <v>38</v>
      </c>
    </row>
    <row r="55" spans="2:12" ht="10.5" x14ac:dyDescent="0.2">
      <c r="C55" s="43" t="s">
        <v>108</v>
      </c>
      <c r="D55" s="43" t="s">
        <v>110</v>
      </c>
      <c r="I55" t="s">
        <v>146</v>
      </c>
    </row>
    <row r="56" spans="2:12" ht="10.5" x14ac:dyDescent="0.2">
      <c r="C56" s="43" t="s">
        <v>85</v>
      </c>
      <c r="D56" s="43" t="s">
        <v>85</v>
      </c>
    </row>
    <row r="57" spans="2:12" ht="10.5" x14ac:dyDescent="0.2">
      <c r="B57" s="43" t="s">
        <v>147</v>
      </c>
      <c r="C57" s="43"/>
      <c r="D57" s="55">
        <f>1</f>
        <v>1</v>
      </c>
      <c r="F57" s="54" t="s">
        <v>148</v>
      </c>
      <c r="G57" s="43" t="s">
        <v>85</v>
      </c>
      <c r="I57" s="54" t="s">
        <v>148</v>
      </c>
      <c r="J57" s="43" t="s">
        <v>85</v>
      </c>
    </row>
    <row r="58" spans="2:12" ht="10.5" x14ac:dyDescent="0.2">
      <c r="B58" s="43" t="s">
        <v>22</v>
      </c>
      <c r="C58" s="49">
        <f>G32</f>
        <v>0</v>
      </c>
      <c r="D58" s="49">
        <f>H32*D$57</f>
        <v>0</v>
      </c>
      <c r="F58" s="43" t="s">
        <v>22</v>
      </c>
      <c r="G58" s="49">
        <f>C58-D58</f>
        <v>0</v>
      </c>
      <c r="I58" s="43" t="s">
        <v>22</v>
      </c>
      <c r="J58" s="49">
        <f>G58</f>
        <v>0</v>
      </c>
    </row>
    <row r="59" spans="2:12" ht="10.5" x14ac:dyDescent="0.2">
      <c r="B59" s="43" t="s">
        <v>98</v>
      </c>
      <c r="C59" s="49">
        <f t="shared" ref="C59:C66" si="15">G33</f>
        <v>0</v>
      </c>
      <c r="D59" s="49">
        <f t="shared" ref="D59:D67" si="16">H33*D$57</f>
        <v>0</v>
      </c>
      <c r="F59" s="43" t="s">
        <v>98</v>
      </c>
      <c r="G59" s="49">
        <f t="shared" ref="G59:G67" si="17">C59-D59</f>
        <v>0</v>
      </c>
      <c r="I59" s="43" t="s">
        <v>98</v>
      </c>
      <c r="J59" s="49">
        <f t="shared" ref="J59:J67" si="18">G59</f>
        <v>0</v>
      </c>
    </row>
    <row r="60" spans="2:12" ht="10.5" x14ac:dyDescent="0.2">
      <c r="B60" s="43" t="s">
        <v>23</v>
      </c>
      <c r="C60" s="49">
        <f t="shared" si="15"/>
        <v>0</v>
      </c>
      <c r="D60" s="49">
        <f t="shared" si="16"/>
        <v>0</v>
      </c>
      <c r="F60" s="43" t="s">
        <v>23</v>
      </c>
      <c r="G60" s="49">
        <f t="shared" si="17"/>
        <v>0</v>
      </c>
      <c r="I60" s="43" t="s">
        <v>23</v>
      </c>
      <c r="J60" s="49">
        <f t="shared" si="18"/>
        <v>0</v>
      </c>
    </row>
    <row r="61" spans="2:12" ht="10.5" x14ac:dyDescent="0.2">
      <c r="B61" s="43" t="s">
        <v>130</v>
      </c>
      <c r="C61" s="49">
        <f t="shared" si="15"/>
        <v>0</v>
      </c>
      <c r="D61" s="49">
        <f t="shared" si="16"/>
        <v>0</v>
      </c>
      <c r="F61" s="43" t="s">
        <v>130</v>
      </c>
      <c r="G61" s="49">
        <f t="shared" si="17"/>
        <v>0</v>
      </c>
      <c r="I61" s="43" t="s">
        <v>130</v>
      </c>
      <c r="J61" s="49">
        <f t="shared" si="18"/>
        <v>0</v>
      </c>
    </row>
    <row r="62" spans="2:12" ht="10.5" x14ac:dyDescent="0.2">
      <c r="B62" s="43" t="s">
        <v>131</v>
      </c>
      <c r="C62" s="49">
        <f>G36</f>
        <v>0</v>
      </c>
      <c r="D62" s="49">
        <f t="shared" si="16"/>
        <v>0</v>
      </c>
      <c r="F62" s="43" t="s">
        <v>131</v>
      </c>
      <c r="G62" s="49">
        <f t="shared" si="17"/>
        <v>0</v>
      </c>
      <c r="I62" s="43" t="s">
        <v>131</v>
      </c>
      <c r="J62" s="49">
        <f t="shared" si="18"/>
        <v>0</v>
      </c>
    </row>
    <row r="63" spans="2:12" ht="10.5" x14ac:dyDescent="0.2">
      <c r="B63" s="43" t="s">
        <v>132</v>
      </c>
      <c r="C63" s="49">
        <f t="shared" si="15"/>
        <v>0</v>
      </c>
      <c r="D63" s="49">
        <f t="shared" si="16"/>
        <v>0</v>
      </c>
      <c r="F63" s="43" t="s">
        <v>132</v>
      </c>
      <c r="G63" s="49">
        <f t="shared" si="17"/>
        <v>0</v>
      </c>
      <c r="I63" s="43" t="s">
        <v>132</v>
      </c>
      <c r="J63" s="49">
        <f t="shared" si="18"/>
        <v>0</v>
      </c>
    </row>
    <row r="64" spans="2:12" ht="10.5" x14ac:dyDescent="0.2">
      <c r="B64" s="43" t="s">
        <v>133</v>
      </c>
      <c r="C64" s="49">
        <f t="shared" si="15"/>
        <v>0</v>
      </c>
      <c r="D64" s="49">
        <f t="shared" si="16"/>
        <v>0</v>
      </c>
      <c r="F64" s="43" t="s">
        <v>133</v>
      </c>
      <c r="G64" s="49">
        <f t="shared" si="17"/>
        <v>0</v>
      </c>
      <c r="I64" s="43" t="s">
        <v>133</v>
      </c>
      <c r="J64" s="49">
        <f t="shared" si="18"/>
        <v>0</v>
      </c>
    </row>
    <row r="65" spans="2:10" ht="10.5" x14ac:dyDescent="0.2">
      <c r="B65" s="43" t="s">
        <v>134</v>
      </c>
      <c r="C65" s="49">
        <f t="shared" si="15"/>
        <v>0</v>
      </c>
      <c r="D65" s="49">
        <f t="shared" si="16"/>
        <v>0</v>
      </c>
      <c r="F65" s="43" t="s">
        <v>134</v>
      </c>
      <c r="G65" s="49">
        <f t="shared" si="17"/>
        <v>0</v>
      </c>
      <c r="I65" s="43" t="s">
        <v>134</v>
      </c>
      <c r="J65" s="49">
        <f t="shared" si="18"/>
        <v>0</v>
      </c>
    </row>
    <row r="66" spans="2:10" ht="10.5" x14ac:dyDescent="0.2">
      <c r="B66" s="43" t="s">
        <v>135</v>
      </c>
      <c r="C66" s="49">
        <f t="shared" si="15"/>
        <v>0</v>
      </c>
      <c r="D66" s="49">
        <f t="shared" si="16"/>
        <v>0</v>
      </c>
      <c r="F66" s="43" t="s">
        <v>135</v>
      </c>
      <c r="G66" s="49">
        <f t="shared" si="17"/>
        <v>0</v>
      </c>
      <c r="I66" s="43" t="s">
        <v>135</v>
      </c>
      <c r="J66" s="49">
        <f t="shared" si="18"/>
        <v>0</v>
      </c>
    </row>
    <row r="67" spans="2:10" ht="10.5" x14ac:dyDescent="0.2">
      <c r="B67" s="43" t="s">
        <v>136</v>
      </c>
      <c r="C67" s="49">
        <f>G41</f>
        <v>0</v>
      </c>
      <c r="D67" s="49">
        <f t="shared" si="16"/>
        <v>0</v>
      </c>
      <c r="F67" s="43" t="s">
        <v>136</v>
      </c>
      <c r="G67" s="49">
        <f t="shared" si="17"/>
        <v>0</v>
      </c>
      <c r="I67" s="43" t="s">
        <v>136</v>
      </c>
      <c r="J67" s="49">
        <f t="shared" si="18"/>
        <v>0</v>
      </c>
    </row>
    <row r="68" spans="2:10" ht="21" x14ac:dyDescent="0.2">
      <c r="B68" s="43" t="s">
        <v>140</v>
      </c>
      <c r="C68" s="51">
        <f>SUM(C61:C67)</f>
        <v>0</v>
      </c>
      <c r="D68" s="51">
        <f>SUM(D61:D67)</f>
        <v>0</v>
      </c>
      <c r="F68" s="43" t="s">
        <v>140</v>
      </c>
      <c r="G68" s="49">
        <f>C68-D68</f>
        <v>0</v>
      </c>
      <c r="I68" s="43" t="s">
        <v>142</v>
      </c>
      <c r="J68" s="50">
        <f>G70</f>
        <v>0</v>
      </c>
    </row>
    <row r="69" spans="2:10" ht="10.5" x14ac:dyDescent="0.2">
      <c r="B69" s="43" t="s">
        <v>141</v>
      </c>
      <c r="C69" s="52">
        <f t="shared" ref="C69:D69" si="19">SUM(C58:C60)</f>
        <v>0</v>
      </c>
      <c r="D69" s="52">
        <f t="shared" si="19"/>
        <v>0</v>
      </c>
      <c r="F69" s="43" t="s">
        <v>141</v>
      </c>
      <c r="G69" s="49">
        <f>C69-D69</f>
        <v>0</v>
      </c>
    </row>
    <row r="70" spans="2:10" ht="10.5" x14ac:dyDescent="0.25">
      <c r="B70" s="43" t="s">
        <v>142</v>
      </c>
      <c r="C70" s="53">
        <f>SUM(C58:C67)</f>
        <v>0</v>
      </c>
      <c r="D70" s="53">
        <f t="shared" ref="D70" si="20">SUM(D58:D67)</f>
        <v>0</v>
      </c>
      <c r="F70" s="43" t="s">
        <v>142</v>
      </c>
      <c r="G70" s="49">
        <f>C70-D70</f>
        <v>0</v>
      </c>
    </row>
    <row r="71" spans="2:10" ht="10.5" x14ac:dyDescent="0.2">
      <c r="B71" s="43" t="s">
        <v>144</v>
      </c>
      <c r="C71" s="54">
        <f>C70*$C$21</f>
        <v>0</v>
      </c>
      <c r="D71" s="54" t="s">
        <v>186</v>
      </c>
    </row>
    <row r="81" spans="2:56" ht="13" x14ac:dyDescent="0.3">
      <c r="B81" s="46" t="s">
        <v>149</v>
      </c>
      <c r="C81" s="47"/>
      <c r="D81" s="47"/>
      <c r="E81" s="47"/>
      <c r="F81" s="47"/>
      <c r="G81" s="47"/>
      <c r="H81" s="47"/>
      <c r="I81" s="47"/>
      <c r="J81" s="47"/>
      <c r="K81" s="47"/>
      <c r="L81" s="47"/>
      <c r="M81" s="47"/>
      <c r="N81" s="47"/>
      <c r="O81" s="48"/>
    </row>
    <row r="83" spans="2:56" ht="10.5" x14ac:dyDescent="0.2">
      <c r="B83" s="56" t="s">
        <v>33</v>
      </c>
      <c r="C83" s="56" t="s">
        <v>119</v>
      </c>
      <c r="D83" s="56" t="s">
        <v>24</v>
      </c>
      <c r="E83" s="56" t="s">
        <v>150</v>
      </c>
      <c r="F83" s="56">
        <v>2021</v>
      </c>
      <c r="G83" s="56">
        <v>2022</v>
      </c>
      <c r="H83" s="56">
        <v>2023</v>
      </c>
      <c r="I83" s="56">
        <v>2024</v>
      </c>
      <c r="J83" s="56">
        <v>2025</v>
      </c>
      <c r="K83" s="56">
        <v>2026</v>
      </c>
      <c r="L83" s="56">
        <v>2027</v>
      </c>
      <c r="M83" s="56">
        <v>2028</v>
      </c>
      <c r="N83" s="56">
        <v>2029</v>
      </c>
      <c r="O83" s="56">
        <v>2030</v>
      </c>
      <c r="P83" s="56">
        <v>2031</v>
      </c>
      <c r="Q83" s="56">
        <v>2032</v>
      </c>
      <c r="R83" s="56">
        <v>2033</v>
      </c>
      <c r="S83" s="56">
        <v>2034</v>
      </c>
      <c r="T83" s="56">
        <v>2035</v>
      </c>
      <c r="U83" s="56">
        <v>2036</v>
      </c>
      <c r="V83" s="56">
        <v>2037</v>
      </c>
      <c r="W83" s="56">
        <v>2038</v>
      </c>
      <c r="X83" s="56">
        <v>2039</v>
      </c>
      <c r="Y83" s="56">
        <v>2040</v>
      </c>
      <c r="Z83" s="56">
        <v>2041</v>
      </c>
      <c r="AA83" s="56">
        <v>2042</v>
      </c>
      <c r="AB83" s="56">
        <v>2043</v>
      </c>
      <c r="AC83" s="56">
        <v>2044</v>
      </c>
      <c r="AD83" s="56">
        <v>2045</v>
      </c>
      <c r="AE83" s="56">
        <v>2046</v>
      </c>
      <c r="AF83" s="56">
        <v>2047</v>
      </c>
      <c r="AG83" s="56">
        <v>2048</v>
      </c>
      <c r="AH83" s="56">
        <v>2049</v>
      </c>
      <c r="AI83" s="56">
        <v>2050</v>
      </c>
      <c r="AJ83" s="56">
        <v>2051</v>
      </c>
      <c r="AK83" s="56">
        <v>2052</v>
      </c>
      <c r="AL83" s="56">
        <v>2053</v>
      </c>
      <c r="AM83" s="56">
        <v>2054</v>
      </c>
      <c r="AN83" s="56">
        <v>2055</v>
      </c>
      <c r="AO83" s="56">
        <v>2056</v>
      </c>
      <c r="AP83" s="56">
        <v>2057</v>
      </c>
      <c r="AQ83" s="56">
        <v>2058</v>
      </c>
      <c r="AR83" s="56">
        <v>2059</v>
      </c>
      <c r="AS83" s="56">
        <v>2060</v>
      </c>
      <c r="AT83" s="56">
        <v>2061</v>
      </c>
      <c r="AU83" s="56">
        <v>2062</v>
      </c>
      <c r="AV83" s="56">
        <v>2063</v>
      </c>
      <c r="AW83" s="56">
        <v>2064</v>
      </c>
      <c r="AX83" s="56">
        <v>2065</v>
      </c>
      <c r="AY83" s="56">
        <v>2066</v>
      </c>
      <c r="AZ83" s="56">
        <v>2067</v>
      </c>
      <c r="BA83" s="56">
        <v>2068</v>
      </c>
      <c r="BB83" s="56">
        <v>2069</v>
      </c>
      <c r="BC83" s="56">
        <v>2070</v>
      </c>
      <c r="BD83" s="56">
        <v>2071</v>
      </c>
    </row>
    <row r="84" spans="2:56" ht="10.5" x14ac:dyDescent="0.2">
      <c r="B84" s="54" t="s">
        <v>108</v>
      </c>
      <c r="C84" s="43" t="s">
        <v>23</v>
      </c>
      <c r="D84" s="54" t="s">
        <v>85</v>
      </c>
      <c r="E84" s="54" t="s">
        <v>23</v>
      </c>
      <c r="F84" s="54">
        <f t="shared" ref="F84:O93" si="21">IF(VLOOKUP($C84,$B$6:$C$15,2,FALSE),INDEX(Res_Data,MATCH($B84&amp;"_"&amp;$C84&amp;"_"&amp;$D84,Res_UR,0),MATCH(F$83,Res_UC,0)),0)</f>
        <v>0</v>
      </c>
      <c r="G84" s="54">
        <f t="shared" si="21"/>
        <v>0</v>
      </c>
      <c r="H84" s="54">
        <f t="shared" si="21"/>
        <v>0</v>
      </c>
      <c r="I84" s="54">
        <f t="shared" si="21"/>
        <v>0</v>
      </c>
      <c r="J84" s="54">
        <f t="shared" si="21"/>
        <v>0</v>
      </c>
      <c r="K84" s="54">
        <f t="shared" si="21"/>
        <v>0</v>
      </c>
      <c r="L84" s="54">
        <f t="shared" si="21"/>
        <v>0</v>
      </c>
      <c r="M84" s="54">
        <f t="shared" si="21"/>
        <v>0</v>
      </c>
      <c r="N84" s="54">
        <f t="shared" si="21"/>
        <v>0</v>
      </c>
      <c r="O84" s="54">
        <f t="shared" si="21"/>
        <v>0</v>
      </c>
      <c r="P84" s="54">
        <f t="shared" ref="P84:Y93" si="22">IF(VLOOKUP($C84,$B$6:$C$15,2,FALSE),INDEX(Res_Data,MATCH($B84&amp;"_"&amp;$C84&amp;"_"&amp;$D84,Res_UR,0),MATCH(P$83,Res_UC,0)),0)</f>
        <v>0</v>
      </c>
      <c r="Q84" s="54">
        <f t="shared" si="22"/>
        <v>0</v>
      </c>
      <c r="R84" s="54">
        <f t="shared" si="22"/>
        <v>0</v>
      </c>
      <c r="S84" s="54">
        <f t="shared" si="22"/>
        <v>0</v>
      </c>
      <c r="T84" s="54">
        <f t="shared" si="22"/>
        <v>0</v>
      </c>
      <c r="U84" s="54">
        <f t="shared" si="22"/>
        <v>0</v>
      </c>
      <c r="V84" s="54">
        <f t="shared" si="22"/>
        <v>0</v>
      </c>
      <c r="W84" s="54">
        <f t="shared" si="22"/>
        <v>0</v>
      </c>
      <c r="X84" s="54">
        <f t="shared" si="22"/>
        <v>0</v>
      </c>
      <c r="Y84" s="54">
        <f t="shared" si="22"/>
        <v>0</v>
      </c>
      <c r="Z84" s="54">
        <f t="shared" ref="Z84:AI93" si="23">IF(VLOOKUP($C84,$B$6:$C$15,2,FALSE),INDEX(Res_Data,MATCH($B84&amp;"_"&amp;$C84&amp;"_"&amp;$D84,Res_UR,0),MATCH(Z$83,Res_UC,0)),0)</f>
        <v>0</v>
      </c>
      <c r="AA84" s="54">
        <f t="shared" si="23"/>
        <v>0</v>
      </c>
      <c r="AB84" s="54">
        <f t="shared" si="23"/>
        <v>0</v>
      </c>
      <c r="AC84" s="54">
        <f t="shared" si="23"/>
        <v>0</v>
      </c>
      <c r="AD84" s="54">
        <f t="shared" si="23"/>
        <v>0</v>
      </c>
      <c r="AE84" s="54">
        <f t="shared" si="23"/>
        <v>0</v>
      </c>
      <c r="AF84" s="54">
        <f t="shared" si="23"/>
        <v>0</v>
      </c>
      <c r="AG84" s="54">
        <f t="shared" si="23"/>
        <v>0</v>
      </c>
      <c r="AH84" s="54">
        <f t="shared" si="23"/>
        <v>0</v>
      </c>
      <c r="AI84" s="54">
        <f t="shared" si="23"/>
        <v>0</v>
      </c>
      <c r="AJ84" s="54">
        <f t="shared" ref="AJ84:AS93" si="24">IF(VLOOKUP($C84,$B$6:$C$15,2,FALSE),INDEX(Res_Data,MATCH($B84&amp;"_"&amp;$C84&amp;"_"&amp;$D84,Res_UR,0),MATCH(AJ$83,Res_UC,0)),0)</f>
        <v>0</v>
      </c>
      <c r="AK84" s="54">
        <f t="shared" si="24"/>
        <v>0</v>
      </c>
      <c r="AL84" s="54">
        <f t="shared" si="24"/>
        <v>0</v>
      </c>
      <c r="AM84" s="54">
        <f t="shared" si="24"/>
        <v>0</v>
      </c>
      <c r="AN84" s="54">
        <f t="shared" si="24"/>
        <v>0</v>
      </c>
      <c r="AO84" s="54">
        <f t="shared" si="24"/>
        <v>0</v>
      </c>
      <c r="AP84" s="54">
        <f t="shared" si="24"/>
        <v>0</v>
      </c>
      <c r="AQ84" s="54">
        <f t="shared" si="24"/>
        <v>0</v>
      </c>
      <c r="AR84" s="54">
        <f t="shared" si="24"/>
        <v>0</v>
      </c>
      <c r="AS84" s="54">
        <f t="shared" si="24"/>
        <v>0</v>
      </c>
      <c r="AT84" s="54">
        <f t="shared" ref="AT84:BD93" si="25">IF(VLOOKUP($C84,$B$6:$C$15,2,FALSE),INDEX(Res_Data,MATCH($B84&amp;"_"&amp;$C84&amp;"_"&amp;$D84,Res_UR,0),MATCH(AT$83,Res_UC,0)),0)</f>
        <v>0</v>
      </c>
      <c r="AU84" s="54">
        <f t="shared" si="25"/>
        <v>0</v>
      </c>
      <c r="AV84" s="54">
        <f t="shared" si="25"/>
        <v>0</v>
      </c>
      <c r="AW84" s="54">
        <f t="shared" si="25"/>
        <v>0</v>
      </c>
      <c r="AX84" s="54">
        <f t="shared" si="25"/>
        <v>0</v>
      </c>
      <c r="AY84" s="54">
        <f t="shared" si="25"/>
        <v>0</v>
      </c>
      <c r="AZ84" s="54">
        <f t="shared" si="25"/>
        <v>0</v>
      </c>
      <c r="BA84" s="54">
        <f t="shared" si="25"/>
        <v>0</v>
      </c>
      <c r="BB84" s="54">
        <f t="shared" si="25"/>
        <v>0</v>
      </c>
      <c r="BC84" s="54">
        <f t="shared" si="25"/>
        <v>0</v>
      </c>
      <c r="BD84" s="54">
        <f t="shared" si="25"/>
        <v>0</v>
      </c>
    </row>
    <row r="85" spans="2:56" ht="10.5" x14ac:dyDescent="0.2">
      <c r="B85" s="54" t="s">
        <v>108</v>
      </c>
      <c r="C85" s="43" t="s">
        <v>130</v>
      </c>
      <c r="D85" s="54" t="s">
        <v>85</v>
      </c>
      <c r="E85" s="54" t="s">
        <v>151</v>
      </c>
      <c r="F85" s="54">
        <f t="shared" si="21"/>
        <v>0</v>
      </c>
      <c r="G85" s="54">
        <f t="shared" si="21"/>
        <v>0</v>
      </c>
      <c r="H85" s="54">
        <f t="shared" si="21"/>
        <v>0</v>
      </c>
      <c r="I85" s="54">
        <f t="shared" si="21"/>
        <v>0</v>
      </c>
      <c r="J85" s="54">
        <f t="shared" si="21"/>
        <v>0</v>
      </c>
      <c r="K85" s="54">
        <f t="shared" si="21"/>
        <v>0</v>
      </c>
      <c r="L85" s="54">
        <f t="shared" si="21"/>
        <v>0</v>
      </c>
      <c r="M85" s="54">
        <f t="shared" si="21"/>
        <v>0</v>
      </c>
      <c r="N85" s="54">
        <f t="shared" si="21"/>
        <v>0</v>
      </c>
      <c r="O85" s="54">
        <f t="shared" si="21"/>
        <v>0</v>
      </c>
      <c r="P85" s="54">
        <f t="shared" si="22"/>
        <v>0</v>
      </c>
      <c r="Q85" s="54">
        <f t="shared" si="22"/>
        <v>0</v>
      </c>
      <c r="R85" s="54">
        <f t="shared" si="22"/>
        <v>0</v>
      </c>
      <c r="S85" s="54">
        <f t="shared" si="22"/>
        <v>0</v>
      </c>
      <c r="T85" s="54">
        <f t="shared" si="22"/>
        <v>0</v>
      </c>
      <c r="U85" s="54">
        <f t="shared" si="22"/>
        <v>0</v>
      </c>
      <c r="V85" s="54">
        <f t="shared" si="22"/>
        <v>0</v>
      </c>
      <c r="W85" s="54">
        <f t="shared" si="22"/>
        <v>0</v>
      </c>
      <c r="X85" s="54">
        <f t="shared" si="22"/>
        <v>0</v>
      </c>
      <c r="Y85" s="54">
        <f t="shared" si="22"/>
        <v>0</v>
      </c>
      <c r="Z85" s="54">
        <f t="shared" si="23"/>
        <v>0</v>
      </c>
      <c r="AA85" s="54">
        <f t="shared" si="23"/>
        <v>0</v>
      </c>
      <c r="AB85" s="54">
        <f t="shared" si="23"/>
        <v>0</v>
      </c>
      <c r="AC85" s="54">
        <f t="shared" si="23"/>
        <v>0</v>
      </c>
      <c r="AD85" s="54">
        <f t="shared" si="23"/>
        <v>0</v>
      </c>
      <c r="AE85" s="54">
        <f t="shared" si="23"/>
        <v>0</v>
      </c>
      <c r="AF85" s="54">
        <f t="shared" si="23"/>
        <v>0</v>
      </c>
      <c r="AG85" s="54">
        <f t="shared" si="23"/>
        <v>0</v>
      </c>
      <c r="AH85" s="54">
        <f t="shared" si="23"/>
        <v>0</v>
      </c>
      <c r="AI85" s="54">
        <f t="shared" si="23"/>
        <v>0</v>
      </c>
      <c r="AJ85" s="54">
        <f t="shared" si="24"/>
        <v>0</v>
      </c>
      <c r="AK85" s="54">
        <f t="shared" si="24"/>
        <v>0</v>
      </c>
      <c r="AL85" s="54">
        <f t="shared" si="24"/>
        <v>0</v>
      </c>
      <c r="AM85" s="54">
        <f t="shared" si="24"/>
        <v>0</v>
      </c>
      <c r="AN85" s="54">
        <f t="shared" si="24"/>
        <v>0</v>
      </c>
      <c r="AO85" s="54">
        <f t="shared" si="24"/>
        <v>0</v>
      </c>
      <c r="AP85" s="54">
        <f t="shared" si="24"/>
        <v>0</v>
      </c>
      <c r="AQ85" s="54">
        <f t="shared" si="24"/>
        <v>0</v>
      </c>
      <c r="AR85" s="54">
        <f t="shared" si="24"/>
        <v>0</v>
      </c>
      <c r="AS85" s="54">
        <f t="shared" si="24"/>
        <v>0</v>
      </c>
      <c r="AT85" s="54">
        <f t="shared" si="25"/>
        <v>0</v>
      </c>
      <c r="AU85" s="54">
        <f t="shared" si="25"/>
        <v>0</v>
      </c>
      <c r="AV85" s="54">
        <f t="shared" si="25"/>
        <v>0</v>
      </c>
      <c r="AW85" s="54">
        <f t="shared" si="25"/>
        <v>0</v>
      </c>
      <c r="AX85" s="54">
        <f t="shared" si="25"/>
        <v>0</v>
      </c>
      <c r="AY85" s="54">
        <f t="shared" si="25"/>
        <v>0</v>
      </c>
      <c r="AZ85" s="54">
        <f t="shared" si="25"/>
        <v>0</v>
      </c>
      <c r="BA85" s="54">
        <f t="shared" si="25"/>
        <v>0</v>
      </c>
      <c r="BB85" s="54">
        <f t="shared" si="25"/>
        <v>0</v>
      </c>
      <c r="BC85" s="54">
        <f t="shared" si="25"/>
        <v>0</v>
      </c>
      <c r="BD85" s="54">
        <f t="shared" si="25"/>
        <v>0</v>
      </c>
    </row>
    <row r="86" spans="2:56" ht="10.5" x14ac:dyDescent="0.2">
      <c r="B86" s="54" t="s">
        <v>108</v>
      </c>
      <c r="C86" s="43" t="s">
        <v>131</v>
      </c>
      <c r="D86" s="54" t="s">
        <v>85</v>
      </c>
      <c r="E86" s="54" t="s">
        <v>152</v>
      </c>
      <c r="F86" s="54">
        <f t="shared" si="21"/>
        <v>0</v>
      </c>
      <c r="G86" s="54">
        <f t="shared" si="21"/>
        <v>0</v>
      </c>
      <c r="H86" s="54">
        <f t="shared" si="21"/>
        <v>0</v>
      </c>
      <c r="I86" s="54">
        <f t="shared" si="21"/>
        <v>0</v>
      </c>
      <c r="J86" s="54">
        <f t="shared" si="21"/>
        <v>0</v>
      </c>
      <c r="K86" s="54">
        <f t="shared" si="21"/>
        <v>0</v>
      </c>
      <c r="L86" s="54">
        <f t="shared" si="21"/>
        <v>0</v>
      </c>
      <c r="M86" s="54">
        <f t="shared" si="21"/>
        <v>0</v>
      </c>
      <c r="N86" s="54">
        <f t="shared" si="21"/>
        <v>0</v>
      </c>
      <c r="O86" s="54">
        <f t="shared" si="21"/>
        <v>0</v>
      </c>
      <c r="P86" s="54">
        <f t="shared" si="22"/>
        <v>0</v>
      </c>
      <c r="Q86" s="54">
        <f t="shared" si="22"/>
        <v>0</v>
      </c>
      <c r="R86" s="54">
        <f t="shared" si="22"/>
        <v>0</v>
      </c>
      <c r="S86" s="54">
        <f t="shared" si="22"/>
        <v>0</v>
      </c>
      <c r="T86" s="54">
        <f t="shared" si="22"/>
        <v>0</v>
      </c>
      <c r="U86" s="54">
        <f t="shared" si="22"/>
        <v>0</v>
      </c>
      <c r="V86" s="54">
        <f t="shared" si="22"/>
        <v>0</v>
      </c>
      <c r="W86" s="54">
        <f t="shared" si="22"/>
        <v>0</v>
      </c>
      <c r="X86" s="54">
        <f t="shared" si="22"/>
        <v>0</v>
      </c>
      <c r="Y86" s="54">
        <f t="shared" si="22"/>
        <v>0</v>
      </c>
      <c r="Z86" s="54">
        <f t="shared" si="23"/>
        <v>0</v>
      </c>
      <c r="AA86" s="54">
        <f t="shared" si="23"/>
        <v>0</v>
      </c>
      <c r="AB86" s="54">
        <f t="shared" si="23"/>
        <v>0</v>
      </c>
      <c r="AC86" s="54">
        <f t="shared" si="23"/>
        <v>0</v>
      </c>
      <c r="AD86" s="54">
        <f t="shared" si="23"/>
        <v>0</v>
      </c>
      <c r="AE86" s="54">
        <f t="shared" si="23"/>
        <v>0</v>
      </c>
      <c r="AF86" s="54">
        <f t="shared" si="23"/>
        <v>0</v>
      </c>
      <c r="AG86" s="54">
        <f t="shared" si="23"/>
        <v>0</v>
      </c>
      <c r="AH86" s="54">
        <f t="shared" si="23"/>
        <v>0</v>
      </c>
      <c r="AI86" s="54">
        <f t="shared" si="23"/>
        <v>0</v>
      </c>
      <c r="AJ86" s="54">
        <f t="shared" si="24"/>
        <v>0</v>
      </c>
      <c r="AK86" s="54">
        <f t="shared" si="24"/>
        <v>0</v>
      </c>
      <c r="AL86" s="54">
        <f t="shared" si="24"/>
        <v>0</v>
      </c>
      <c r="AM86" s="54">
        <f t="shared" si="24"/>
        <v>0</v>
      </c>
      <c r="AN86" s="54">
        <f t="shared" si="24"/>
        <v>0</v>
      </c>
      <c r="AO86" s="54">
        <f t="shared" si="24"/>
        <v>0</v>
      </c>
      <c r="AP86" s="54">
        <f t="shared" si="24"/>
        <v>0</v>
      </c>
      <c r="AQ86" s="54">
        <f t="shared" si="24"/>
        <v>0</v>
      </c>
      <c r="AR86" s="54">
        <f t="shared" si="24"/>
        <v>0</v>
      </c>
      <c r="AS86" s="54">
        <f t="shared" si="24"/>
        <v>0</v>
      </c>
      <c r="AT86" s="54">
        <f t="shared" si="25"/>
        <v>0</v>
      </c>
      <c r="AU86" s="54">
        <f t="shared" si="25"/>
        <v>0</v>
      </c>
      <c r="AV86" s="54">
        <f t="shared" si="25"/>
        <v>0</v>
      </c>
      <c r="AW86" s="54">
        <f t="shared" si="25"/>
        <v>0</v>
      </c>
      <c r="AX86" s="54">
        <f t="shared" si="25"/>
        <v>0</v>
      </c>
      <c r="AY86" s="54">
        <f t="shared" si="25"/>
        <v>0</v>
      </c>
      <c r="AZ86" s="54">
        <f t="shared" si="25"/>
        <v>0</v>
      </c>
      <c r="BA86" s="54">
        <f t="shared" si="25"/>
        <v>0</v>
      </c>
      <c r="BB86" s="54">
        <f t="shared" si="25"/>
        <v>0</v>
      </c>
      <c r="BC86" s="54">
        <f t="shared" si="25"/>
        <v>0</v>
      </c>
      <c r="BD86" s="54">
        <f t="shared" si="25"/>
        <v>0</v>
      </c>
    </row>
    <row r="87" spans="2:56" ht="10.5" x14ac:dyDescent="0.2">
      <c r="B87" s="54" t="s">
        <v>108</v>
      </c>
      <c r="C87" s="43" t="s">
        <v>132</v>
      </c>
      <c r="D87" s="54" t="s">
        <v>85</v>
      </c>
      <c r="E87" s="54" t="s">
        <v>58</v>
      </c>
      <c r="F87" s="54">
        <f t="shared" si="21"/>
        <v>0</v>
      </c>
      <c r="G87" s="54">
        <f t="shared" si="21"/>
        <v>0</v>
      </c>
      <c r="H87" s="54">
        <f t="shared" si="21"/>
        <v>0</v>
      </c>
      <c r="I87" s="54">
        <f t="shared" si="21"/>
        <v>0</v>
      </c>
      <c r="J87" s="54">
        <f t="shared" si="21"/>
        <v>0</v>
      </c>
      <c r="K87" s="54">
        <f t="shared" si="21"/>
        <v>0</v>
      </c>
      <c r="L87" s="54">
        <f t="shared" si="21"/>
        <v>0</v>
      </c>
      <c r="M87" s="54">
        <f t="shared" si="21"/>
        <v>0</v>
      </c>
      <c r="N87" s="54">
        <f t="shared" si="21"/>
        <v>0</v>
      </c>
      <c r="O87" s="54">
        <f t="shared" si="21"/>
        <v>0</v>
      </c>
      <c r="P87" s="54">
        <f t="shared" si="22"/>
        <v>0</v>
      </c>
      <c r="Q87" s="54">
        <f t="shared" si="22"/>
        <v>0</v>
      </c>
      <c r="R87" s="54">
        <f t="shared" si="22"/>
        <v>0</v>
      </c>
      <c r="S87" s="54">
        <f t="shared" si="22"/>
        <v>0</v>
      </c>
      <c r="T87" s="54">
        <f t="shared" si="22"/>
        <v>0</v>
      </c>
      <c r="U87" s="54">
        <f t="shared" si="22"/>
        <v>0</v>
      </c>
      <c r="V87" s="54">
        <f t="shared" si="22"/>
        <v>0</v>
      </c>
      <c r="W87" s="54">
        <f t="shared" si="22"/>
        <v>0</v>
      </c>
      <c r="X87" s="54">
        <f t="shared" si="22"/>
        <v>0</v>
      </c>
      <c r="Y87" s="54">
        <f t="shared" si="22"/>
        <v>0</v>
      </c>
      <c r="Z87" s="54">
        <f t="shared" si="23"/>
        <v>0</v>
      </c>
      <c r="AA87" s="54">
        <f t="shared" si="23"/>
        <v>0</v>
      </c>
      <c r="AB87" s="54">
        <f t="shared" si="23"/>
        <v>0</v>
      </c>
      <c r="AC87" s="54">
        <f t="shared" si="23"/>
        <v>0</v>
      </c>
      <c r="AD87" s="54">
        <f t="shared" si="23"/>
        <v>0</v>
      </c>
      <c r="AE87" s="54">
        <f t="shared" si="23"/>
        <v>0</v>
      </c>
      <c r="AF87" s="54">
        <f t="shared" si="23"/>
        <v>0</v>
      </c>
      <c r="AG87" s="54">
        <f t="shared" si="23"/>
        <v>0</v>
      </c>
      <c r="AH87" s="54">
        <f t="shared" si="23"/>
        <v>0</v>
      </c>
      <c r="AI87" s="54">
        <f t="shared" si="23"/>
        <v>0</v>
      </c>
      <c r="AJ87" s="54">
        <f t="shared" si="24"/>
        <v>0</v>
      </c>
      <c r="AK87" s="54">
        <f t="shared" si="24"/>
        <v>0</v>
      </c>
      <c r="AL87" s="54">
        <f t="shared" si="24"/>
        <v>0</v>
      </c>
      <c r="AM87" s="54">
        <f t="shared" si="24"/>
        <v>0</v>
      </c>
      <c r="AN87" s="54">
        <f t="shared" si="24"/>
        <v>0</v>
      </c>
      <c r="AO87" s="54">
        <f t="shared" si="24"/>
        <v>0</v>
      </c>
      <c r="AP87" s="54">
        <f t="shared" si="24"/>
        <v>0</v>
      </c>
      <c r="AQ87" s="54">
        <f t="shared" si="24"/>
        <v>0</v>
      </c>
      <c r="AR87" s="54">
        <f t="shared" si="24"/>
        <v>0</v>
      </c>
      <c r="AS87" s="54">
        <f t="shared" si="24"/>
        <v>0</v>
      </c>
      <c r="AT87" s="54">
        <f t="shared" si="25"/>
        <v>0</v>
      </c>
      <c r="AU87" s="54">
        <f t="shared" si="25"/>
        <v>0</v>
      </c>
      <c r="AV87" s="54">
        <f t="shared" si="25"/>
        <v>0</v>
      </c>
      <c r="AW87" s="54">
        <f t="shared" si="25"/>
        <v>0</v>
      </c>
      <c r="AX87" s="54">
        <f t="shared" si="25"/>
        <v>0</v>
      </c>
      <c r="AY87" s="54">
        <f t="shared" si="25"/>
        <v>0</v>
      </c>
      <c r="AZ87" s="54">
        <f t="shared" si="25"/>
        <v>0</v>
      </c>
      <c r="BA87" s="54">
        <f t="shared" si="25"/>
        <v>0</v>
      </c>
      <c r="BB87" s="54">
        <f t="shared" si="25"/>
        <v>0</v>
      </c>
      <c r="BC87" s="54">
        <f t="shared" si="25"/>
        <v>0</v>
      </c>
      <c r="BD87" s="54">
        <f t="shared" si="25"/>
        <v>0</v>
      </c>
    </row>
    <row r="88" spans="2:56" ht="10.5" x14ac:dyDescent="0.2">
      <c r="B88" s="54" t="s">
        <v>108</v>
      </c>
      <c r="C88" s="43" t="s">
        <v>133</v>
      </c>
      <c r="D88" s="54" t="s">
        <v>85</v>
      </c>
      <c r="E88" s="54" t="s">
        <v>60</v>
      </c>
      <c r="F88" s="54">
        <f t="shared" si="21"/>
        <v>0</v>
      </c>
      <c r="G88" s="54">
        <f t="shared" si="21"/>
        <v>0</v>
      </c>
      <c r="H88" s="54">
        <f t="shared" si="21"/>
        <v>0</v>
      </c>
      <c r="I88" s="54">
        <f t="shared" si="21"/>
        <v>0</v>
      </c>
      <c r="J88" s="54">
        <f t="shared" si="21"/>
        <v>0</v>
      </c>
      <c r="K88" s="54">
        <f t="shared" si="21"/>
        <v>0</v>
      </c>
      <c r="L88" s="54">
        <f t="shared" si="21"/>
        <v>0</v>
      </c>
      <c r="M88" s="54">
        <f t="shared" si="21"/>
        <v>0</v>
      </c>
      <c r="N88" s="54">
        <f t="shared" si="21"/>
        <v>0</v>
      </c>
      <c r="O88" s="54">
        <f t="shared" si="21"/>
        <v>0</v>
      </c>
      <c r="P88" s="54">
        <f t="shared" si="22"/>
        <v>0</v>
      </c>
      <c r="Q88" s="54">
        <f t="shared" si="22"/>
        <v>0</v>
      </c>
      <c r="R88" s="54">
        <f t="shared" si="22"/>
        <v>0</v>
      </c>
      <c r="S88" s="54">
        <f t="shared" si="22"/>
        <v>0</v>
      </c>
      <c r="T88" s="54">
        <f t="shared" si="22"/>
        <v>0</v>
      </c>
      <c r="U88" s="54">
        <f t="shared" si="22"/>
        <v>0</v>
      </c>
      <c r="V88" s="54">
        <f t="shared" si="22"/>
        <v>0</v>
      </c>
      <c r="W88" s="54">
        <f t="shared" si="22"/>
        <v>0</v>
      </c>
      <c r="X88" s="54">
        <f t="shared" si="22"/>
        <v>0</v>
      </c>
      <c r="Y88" s="54">
        <f t="shared" si="22"/>
        <v>0</v>
      </c>
      <c r="Z88" s="54">
        <f t="shared" si="23"/>
        <v>0</v>
      </c>
      <c r="AA88" s="54">
        <f t="shared" si="23"/>
        <v>0</v>
      </c>
      <c r="AB88" s="54">
        <f t="shared" si="23"/>
        <v>0</v>
      </c>
      <c r="AC88" s="54">
        <f t="shared" si="23"/>
        <v>0</v>
      </c>
      <c r="AD88" s="54">
        <f t="shared" si="23"/>
        <v>0</v>
      </c>
      <c r="AE88" s="54">
        <f t="shared" si="23"/>
        <v>0</v>
      </c>
      <c r="AF88" s="54">
        <f t="shared" si="23"/>
        <v>0</v>
      </c>
      <c r="AG88" s="54">
        <f t="shared" si="23"/>
        <v>0</v>
      </c>
      <c r="AH88" s="54">
        <f t="shared" si="23"/>
        <v>0</v>
      </c>
      <c r="AI88" s="54">
        <f t="shared" si="23"/>
        <v>0</v>
      </c>
      <c r="AJ88" s="54">
        <f t="shared" si="24"/>
        <v>0</v>
      </c>
      <c r="AK88" s="54">
        <f t="shared" si="24"/>
        <v>0</v>
      </c>
      <c r="AL88" s="54">
        <f t="shared" si="24"/>
        <v>0</v>
      </c>
      <c r="AM88" s="54">
        <f t="shared" si="24"/>
        <v>0</v>
      </c>
      <c r="AN88" s="54">
        <f t="shared" si="24"/>
        <v>0</v>
      </c>
      <c r="AO88" s="54">
        <f t="shared" si="24"/>
        <v>0</v>
      </c>
      <c r="AP88" s="54">
        <f t="shared" si="24"/>
        <v>0</v>
      </c>
      <c r="AQ88" s="54">
        <f t="shared" si="24"/>
        <v>0</v>
      </c>
      <c r="AR88" s="54">
        <f t="shared" si="24"/>
        <v>0</v>
      </c>
      <c r="AS88" s="54">
        <f t="shared" si="24"/>
        <v>0</v>
      </c>
      <c r="AT88" s="54">
        <f t="shared" si="25"/>
        <v>0</v>
      </c>
      <c r="AU88" s="54">
        <f t="shared" si="25"/>
        <v>0</v>
      </c>
      <c r="AV88" s="54">
        <f t="shared" si="25"/>
        <v>0</v>
      </c>
      <c r="AW88" s="54">
        <f t="shared" si="25"/>
        <v>0</v>
      </c>
      <c r="AX88" s="54">
        <f t="shared" si="25"/>
        <v>0</v>
      </c>
      <c r="AY88" s="54">
        <f t="shared" si="25"/>
        <v>0</v>
      </c>
      <c r="AZ88" s="54">
        <f t="shared" si="25"/>
        <v>0</v>
      </c>
      <c r="BA88" s="54">
        <f t="shared" si="25"/>
        <v>0</v>
      </c>
      <c r="BB88" s="54">
        <f t="shared" si="25"/>
        <v>0</v>
      </c>
      <c r="BC88" s="54">
        <f t="shared" si="25"/>
        <v>0</v>
      </c>
      <c r="BD88" s="54">
        <f t="shared" si="25"/>
        <v>0</v>
      </c>
    </row>
    <row r="89" spans="2:56" ht="10.5" x14ac:dyDescent="0.2">
      <c r="B89" s="54" t="s">
        <v>108</v>
      </c>
      <c r="C89" s="43" t="s">
        <v>134</v>
      </c>
      <c r="D89" s="54" t="s">
        <v>85</v>
      </c>
      <c r="E89" s="54" t="s">
        <v>134</v>
      </c>
      <c r="F89" s="54">
        <f t="shared" si="21"/>
        <v>0</v>
      </c>
      <c r="G89" s="54">
        <f t="shared" si="21"/>
        <v>0</v>
      </c>
      <c r="H89" s="54">
        <f t="shared" si="21"/>
        <v>0</v>
      </c>
      <c r="I89" s="54">
        <f t="shared" si="21"/>
        <v>0</v>
      </c>
      <c r="J89" s="54">
        <f t="shared" si="21"/>
        <v>0</v>
      </c>
      <c r="K89" s="54">
        <f t="shared" si="21"/>
        <v>0</v>
      </c>
      <c r="L89" s="54">
        <f t="shared" si="21"/>
        <v>0</v>
      </c>
      <c r="M89" s="54">
        <f t="shared" si="21"/>
        <v>0</v>
      </c>
      <c r="N89" s="54">
        <f t="shared" si="21"/>
        <v>0</v>
      </c>
      <c r="O89" s="54">
        <f t="shared" si="21"/>
        <v>0</v>
      </c>
      <c r="P89" s="54">
        <f t="shared" si="22"/>
        <v>0</v>
      </c>
      <c r="Q89" s="54">
        <f t="shared" si="22"/>
        <v>0</v>
      </c>
      <c r="R89" s="54">
        <f t="shared" si="22"/>
        <v>0</v>
      </c>
      <c r="S89" s="54">
        <f t="shared" si="22"/>
        <v>0</v>
      </c>
      <c r="T89" s="54">
        <f t="shared" si="22"/>
        <v>0</v>
      </c>
      <c r="U89" s="54">
        <f t="shared" si="22"/>
        <v>0</v>
      </c>
      <c r="V89" s="54">
        <f t="shared" si="22"/>
        <v>0</v>
      </c>
      <c r="W89" s="54">
        <f t="shared" si="22"/>
        <v>0</v>
      </c>
      <c r="X89" s="54">
        <f t="shared" si="22"/>
        <v>0</v>
      </c>
      <c r="Y89" s="54">
        <f t="shared" si="22"/>
        <v>0</v>
      </c>
      <c r="Z89" s="54">
        <f t="shared" si="23"/>
        <v>0</v>
      </c>
      <c r="AA89" s="54">
        <f t="shared" si="23"/>
        <v>0</v>
      </c>
      <c r="AB89" s="54">
        <f t="shared" si="23"/>
        <v>0</v>
      </c>
      <c r="AC89" s="54">
        <f t="shared" si="23"/>
        <v>0</v>
      </c>
      <c r="AD89" s="54">
        <f t="shared" si="23"/>
        <v>0</v>
      </c>
      <c r="AE89" s="54">
        <f t="shared" si="23"/>
        <v>0</v>
      </c>
      <c r="AF89" s="54">
        <f t="shared" si="23"/>
        <v>0</v>
      </c>
      <c r="AG89" s="54">
        <f t="shared" si="23"/>
        <v>0</v>
      </c>
      <c r="AH89" s="54">
        <f t="shared" si="23"/>
        <v>0</v>
      </c>
      <c r="AI89" s="54">
        <f t="shared" si="23"/>
        <v>0</v>
      </c>
      <c r="AJ89" s="54">
        <f t="shared" si="24"/>
        <v>0</v>
      </c>
      <c r="AK89" s="54">
        <f t="shared" si="24"/>
        <v>0</v>
      </c>
      <c r="AL89" s="54">
        <f t="shared" si="24"/>
        <v>0</v>
      </c>
      <c r="AM89" s="54">
        <f t="shared" si="24"/>
        <v>0</v>
      </c>
      <c r="AN89" s="54">
        <f t="shared" si="24"/>
        <v>0</v>
      </c>
      <c r="AO89" s="54">
        <f t="shared" si="24"/>
        <v>0</v>
      </c>
      <c r="AP89" s="54">
        <f t="shared" si="24"/>
        <v>0</v>
      </c>
      <c r="AQ89" s="54">
        <f t="shared" si="24"/>
        <v>0</v>
      </c>
      <c r="AR89" s="54">
        <f t="shared" si="24"/>
        <v>0</v>
      </c>
      <c r="AS89" s="54">
        <f t="shared" si="24"/>
        <v>0</v>
      </c>
      <c r="AT89" s="54">
        <f t="shared" si="25"/>
        <v>0</v>
      </c>
      <c r="AU89" s="54">
        <f t="shared" si="25"/>
        <v>0</v>
      </c>
      <c r="AV89" s="54">
        <f t="shared" si="25"/>
        <v>0</v>
      </c>
      <c r="AW89" s="54">
        <f t="shared" si="25"/>
        <v>0</v>
      </c>
      <c r="AX89" s="54">
        <f t="shared" si="25"/>
        <v>0</v>
      </c>
      <c r="AY89" s="54">
        <f t="shared" si="25"/>
        <v>0</v>
      </c>
      <c r="AZ89" s="54">
        <f t="shared" si="25"/>
        <v>0</v>
      </c>
      <c r="BA89" s="54">
        <f t="shared" si="25"/>
        <v>0</v>
      </c>
      <c r="BB89" s="54">
        <f t="shared" si="25"/>
        <v>0</v>
      </c>
      <c r="BC89" s="54">
        <f t="shared" si="25"/>
        <v>0</v>
      </c>
      <c r="BD89" s="54">
        <f t="shared" si="25"/>
        <v>0</v>
      </c>
    </row>
    <row r="90" spans="2:56" ht="10.5" x14ac:dyDescent="0.2">
      <c r="B90" s="54" t="s">
        <v>108</v>
      </c>
      <c r="C90" s="43" t="s">
        <v>135</v>
      </c>
      <c r="D90" s="54" t="s">
        <v>85</v>
      </c>
      <c r="E90" s="54" t="s">
        <v>153</v>
      </c>
      <c r="F90" s="54">
        <f t="shared" si="21"/>
        <v>0</v>
      </c>
      <c r="G90" s="54">
        <f t="shared" si="21"/>
        <v>0</v>
      </c>
      <c r="H90" s="54">
        <f t="shared" si="21"/>
        <v>0</v>
      </c>
      <c r="I90" s="54">
        <f t="shared" si="21"/>
        <v>0</v>
      </c>
      <c r="J90" s="54">
        <f t="shared" si="21"/>
        <v>0</v>
      </c>
      <c r="K90" s="54">
        <f t="shared" si="21"/>
        <v>0</v>
      </c>
      <c r="L90" s="54">
        <f t="shared" si="21"/>
        <v>0</v>
      </c>
      <c r="M90" s="54">
        <f t="shared" si="21"/>
        <v>0</v>
      </c>
      <c r="N90" s="54">
        <f t="shared" si="21"/>
        <v>0</v>
      </c>
      <c r="O90" s="54">
        <f t="shared" si="21"/>
        <v>0</v>
      </c>
      <c r="P90" s="54">
        <f t="shared" si="22"/>
        <v>0</v>
      </c>
      <c r="Q90" s="54">
        <f t="shared" si="22"/>
        <v>0</v>
      </c>
      <c r="R90" s="54">
        <f t="shared" si="22"/>
        <v>0</v>
      </c>
      <c r="S90" s="54">
        <f t="shared" si="22"/>
        <v>0</v>
      </c>
      <c r="T90" s="54">
        <f t="shared" si="22"/>
        <v>0</v>
      </c>
      <c r="U90" s="54">
        <f t="shared" si="22"/>
        <v>0</v>
      </c>
      <c r="V90" s="54">
        <f t="shared" si="22"/>
        <v>0</v>
      </c>
      <c r="W90" s="54">
        <f t="shared" si="22"/>
        <v>0</v>
      </c>
      <c r="X90" s="54">
        <f t="shared" si="22"/>
        <v>0</v>
      </c>
      <c r="Y90" s="54">
        <f t="shared" si="22"/>
        <v>0</v>
      </c>
      <c r="Z90" s="54">
        <f t="shared" si="23"/>
        <v>0</v>
      </c>
      <c r="AA90" s="54">
        <f t="shared" si="23"/>
        <v>0</v>
      </c>
      <c r="AB90" s="54">
        <f t="shared" si="23"/>
        <v>0</v>
      </c>
      <c r="AC90" s="54">
        <f t="shared" si="23"/>
        <v>0</v>
      </c>
      <c r="AD90" s="54">
        <f t="shared" si="23"/>
        <v>0</v>
      </c>
      <c r="AE90" s="54">
        <f t="shared" si="23"/>
        <v>0</v>
      </c>
      <c r="AF90" s="54">
        <f t="shared" si="23"/>
        <v>0</v>
      </c>
      <c r="AG90" s="54">
        <f t="shared" si="23"/>
        <v>0</v>
      </c>
      <c r="AH90" s="54">
        <f t="shared" si="23"/>
        <v>0</v>
      </c>
      <c r="AI90" s="54">
        <f t="shared" si="23"/>
        <v>0</v>
      </c>
      <c r="AJ90" s="54">
        <f t="shared" si="24"/>
        <v>0</v>
      </c>
      <c r="AK90" s="54">
        <f t="shared" si="24"/>
        <v>0</v>
      </c>
      <c r="AL90" s="54">
        <f t="shared" si="24"/>
        <v>0</v>
      </c>
      <c r="AM90" s="54">
        <f t="shared" si="24"/>
        <v>0</v>
      </c>
      <c r="AN90" s="54">
        <f t="shared" si="24"/>
        <v>0</v>
      </c>
      <c r="AO90" s="54">
        <f t="shared" si="24"/>
        <v>0</v>
      </c>
      <c r="AP90" s="54">
        <f t="shared" si="24"/>
        <v>0</v>
      </c>
      <c r="AQ90" s="54">
        <f t="shared" si="24"/>
        <v>0</v>
      </c>
      <c r="AR90" s="54">
        <f t="shared" si="24"/>
        <v>0</v>
      </c>
      <c r="AS90" s="54">
        <f t="shared" si="24"/>
        <v>0</v>
      </c>
      <c r="AT90" s="54">
        <f t="shared" si="25"/>
        <v>0</v>
      </c>
      <c r="AU90" s="54">
        <f t="shared" si="25"/>
        <v>0</v>
      </c>
      <c r="AV90" s="54">
        <f t="shared" si="25"/>
        <v>0</v>
      </c>
      <c r="AW90" s="54">
        <f t="shared" si="25"/>
        <v>0</v>
      </c>
      <c r="AX90" s="54">
        <f t="shared" si="25"/>
        <v>0</v>
      </c>
      <c r="AY90" s="54">
        <f t="shared" si="25"/>
        <v>0</v>
      </c>
      <c r="AZ90" s="54">
        <f t="shared" si="25"/>
        <v>0</v>
      </c>
      <c r="BA90" s="54">
        <f t="shared" si="25"/>
        <v>0</v>
      </c>
      <c r="BB90" s="54">
        <f t="shared" si="25"/>
        <v>0</v>
      </c>
      <c r="BC90" s="54">
        <f t="shared" si="25"/>
        <v>0</v>
      </c>
      <c r="BD90" s="54">
        <f t="shared" si="25"/>
        <v>0</v>
      </c>
    </row>
    <row r="91" spans="2:56" ht="10.5" x14ac:dyDescent="0.2">
      <c r="B91" s="54" t="s">
        <v>108</v>
      </c>
      <c r="C91" s="43" t="s">
        <v>136</v>
      </c>
      <c r="D91" s="54" t="s">
        <v>85</v>
      </c>
      <c r="E91" s="54" t="s">
        <v>25</v>
      </c>
      <c r="F91" s="54">
        <f t="shared" si="21"/>
        <v>0</v>
      </c>
      <c r="G91" s="54">
        <f t="shared" si="21"/>
        <v>0</v>
      </c>
      <c r="H91" s="54">
        <f t="shared" si="21"/>
        <v>0</v>
      </c>
      <c r="I91" s="54">
        <f t="shared" si="21"/>
        <v>0</v>
      </c>
      <c r="J91" s="54">
        <f t="shared" si="21"/>
        <v>0</v>
      </c>
      <c r="K91" s="54">
        <f t="shared" si="21"/>
        <v>0</v>
      </c>
      <c r="L91" s="54">
        <f t="shared" si="21"/>
        <v>0</v>
      </c>
      <c r="M91" s="54">
        <f t="shared" si="21"/>
        <v>0</v>
      </c>
      <c r="N91" s="54">
        <f t="shared" si="21"/>
        <v>0</v>
      </c>
      <c r="O91" s="54">
        <f t="shared" si="21"/>
        <v>0</v>
      </c>
      <c r="P91" s="54">
        <f t="shared" si="22"/>
        <v>0</v>
      </c>
      <c r="Q91" s="54">
        <f t="shared" si="22"/>
        <v>0</v>
      </c>
      <c r="R91" s="54">
        <f t="shared" si="22"/>
        <v>0</v>
      </c>
      <c r="S91" s="54">
        <f t="shared" si="22"/>
        <v>0</v>
      </c>
      <c r="T91" s="54">
        <f t="shared" si="22"/>
        <v>0</v>
      </c>
      <c r="U91" s="54">
        <f t="shared" si="22"/>
        <v>0</v>
      </c>
      <c r="V91" s="54">
        <f t="shared" si="22"/>
        <v>0</v>
      </c>
      <c r="W91" s="54">
        <f t="shared" si="22"/>
        <v>0</v>
      </c>
      <c r="X91" s="54">
        <f t="shared" si="22"/>
        <v>0</v>
      </c>
      <c r="Y91" s="54">
        <f t="shared" si="22"/>
        <v>0</v>
      </c>
      <c r="Z91" s="54">
        <f t="shared" si="23"/>
        <v>0</v>
      </c>
      <c r="AA91" s="54">
        <f t="shared" si="23"/>
        <v>0</v>
      </c>
      <c r="AB91" s="54">
        <f t="shared" si="23"/>
        <v>0</v>
      </c>
      <c r="AC91" s="54">
        <f t="shared" si="23"/>
        <v>0</v>
      </c>
      <c r="AD91" s="54">
        <f t="shared" si="23"/>
        <v>0</v>
      </c>
      <c r="AE91" s="54">
        <f t="shared" si="23"/>
        <v>0</v>
      </c>
      <c r="AF91" s="54">
        <f t="shared" si="23"/>
        <v>0</v>
      </c>
      <c r="AG91" s="54">
        <f t="shared" si="23"/>
        <v>0</v>
      </c>
      <c r="AH91" s="54">
        <f t="shared" si="23"/>
        <v>0</v>
      </c>
      <c r="AI91" s="54">
        <f t="shared" si="23"/>
        <v>0</v>
      </c>
      <c r="AJ91" s="54">
        <f t="shared" si="24"/>
        <v>0</v>
      </c>
      <c r="AK91" s="54">
        <f t="shared" si="24"/>
        <v>0</v>
      </c>
      <c r="AL91" s="54">
        <f t="shared" si="24"/>
        <v>0</v>
      </c>
      <c r="AM91" s="54">
        <f t="shared" si="24"/>
        <v>0</v>
      </c>
      <c r="AN91" s="54">
        <f t="shared" si="24"/>
        <v>0</v>
      </c>
      <c r="AO91" s="54">
        <f t="shared" si="24"/>
        <v>0</v>
      </c>
      <c r="AP91" s="54">
        <f t="shared" si="24"/>
        <v>0</v>
      </c>
      <c r="AQ91" s="54">
        <f t="shared" si="24"/>
        <v>0</v>
      </c>
      <c r="AR91" s="54">
        <f t="shared" si="24"/>
        <v>0</v>
      </c>
      <c r="AS91" s="54">
        <f t="shared" si="24"/>
        <v>0</v>
      </c>
      <c r="AT91" s="54">
        <f t="shared" si="25"/>
        <v>0</v>
      </c>
      <c r="AU91" s="54">
        <f t="shared" si="25"/>
        <v>0</v>
      </c>
      <c r="AV91" s="54">
        <f t="shared" si="25"/>
        <v>0</v>
      </c>
      <c r="AW91" s="54">
        <f t="shared" si="25"/>
        <v>0</v>
      </c>
      <c r="AX91" s="54">
        <f t="shared" si="25"/>
        <v>0</v>
      </c>
      <c r="AY91" s="54">
        <f t="shared" si="25"/>
        <v>0</v>
      </c>
      <c r="AZ91" s="54">
        <f t="shared" si="25"/>
        <v>0</v>
      </c>
      <c r="BA91" s="54">
        <f t="shared" si="25"/>
        <v>0</v>
      </c>
      <c r="BB91" s="54">
        <f t="shared" si="25"/>
        <v>0</v>
      </c>
      <c r="BC91" s="54">
        <f t="shared" si="25"/>
        <v>0</v>
      </c>
      <c r="BD91" s="54">
        <f t="shared" si="25"/>
        <v>0</v>
      </c>
    </row>
    <row r="92" spans="2:56" ht="10.5" x14ac:dyDescent="0.2">
      <c r="B92" s="54" t="s">
        <v>110</v>
      </c>
      <c r="C92" s="43" t="s">
        <v>23</v>
      </c>
      <c r="D92" s="54" t="s">
        <v>85</v>
      </c>
      <c r="E92" s="54" t="s">
        <v>23</v>
      </c>
      <c r="F92" s="54">
        <f t="shared" si="21"/>
        <v>0</v>
      </c>
      <c r="G92" s="54">
        <f t="shared" si="21"/>
        <v>0</v>
      </c>
      <c r="H92" s="54">
        <f t="shared" si="21"/>
        <v>0</v>
      </c>
      <c r="I92" s="54">
        <f t="shared" si="21"/>
        <v>0</v>
      </c>
      <c r="J92" s="54">
        <f t="shared" si="21"/>
        <v>0</v>
      </c>
      <c r="K92" s="54">
        <f t="shared" si="21"/>
        <v>0</v>
      </c>
      <c r="L92" s="54">
        <f t="shared" si="21"/>
        <v>0</v>
      </c>
      <c r="M92" s="54">
        <f t="shared" si="21"/>
        <v>0</v>
      </c>
      <c r="N92" s="54">
        <f t="shared" si="21"/>
        <v>0</v>
      </c>
      <c r="O92" s="54">
        <f t="shared" si="21"/>
        <v>0</v>
      </c>
      <c r="P92" s="54">
        <f t="shared" si="22"/>
        <v>0</v>
      </c>
      <c r="Q92" s="54">
        <f t="shared" si="22"/>
        <v>0</v>
      </c>
      <c r="R92" s="54">
        <f t="shared" si="22"/>
        <v>0</v>
      </c>
      <c r="S92" s="54">
        <f t="shared" si="22"/>
        <v>0</v>
      </c>
      <c r="T92" s="54">
        <f t="shared" si="22"/>
        <v>0</v>
      </c>
      <c r="U92" s="54">
        <f t="shared" si="22"/>
        <v>0</v>
      </c>
      <c r="V92" s="54">
        <f t="shared" si="22"/>
        <v>0</v>
      </c>
      <c r="W92" s="54">
        <f t="shared" si="22"/>
        <v>0</v>
      </c>
      <c r="X92" s="54">
        <f t="shared" si="22"/>
        <v>0</v>
      </c>
      <c r="Y92" s="54">
        <f t="shared" si="22"/>
        <v>0</v>
      </c>
      <c r="Z92" s="54">
        <f t="shared" si="23"/>
        <v>0</v>
      </c>
      <c r="AA92" s="54">
        <f t="shared" si="23"/>
        <v>0</v>
      </c>
      <c r="AB92" s="54">
        <f t="shared" si="23"/>
        <v>0</v>
      </c>
      <c r="AC92" s="54">
        <f t="shared" si="23"/>
        <v>0</v>
      </c>
      <c r="AD92" s="54">
        <f t="shared" si="23"/>
        <v>0</v>
      </c>
      <c r="AE92" s="54">
        <f t="shared" si="23"/>
        <v>0</v>
      </c>
      <c r="AF92" s="54">
        <f t="shared" si="23"/>
        <v>0</v>
      </c>
      <c r="AG92" s="54">
        <f t="shared" si="23"/>
        <v>0</v>
      </c>
      <c r="AH92" s="54">
        <f t="shared" si="23"/>
        <v>0</v>
      </c>
      <c r="AI92" s="54">
        <f t="shared" si="23"/>
        <v>0</v>
      </c>
      <c r="AJ92" s="54">
        <f t="shared" si="24"/>
        <v>0</v>
      </c>
      <c r="AK92" s="54">
        <f t="shared" si="24"/>
        <v>0</v>
      </c>
      <c r="AL92" s="54">
        <f t="shared" si="24"/>
        <v>0</v>
      </c>
      <c r="AM92" s="54">
        <f t="shared" si="24"/>
        <v>0</v>
      </c>
      <c r="AN92" s="54">
        <f t="shared" si="24"/>
        <v>0</v>
      </c>
      <c r="AO92" s="54">
        <f t="shared" si="24"/>
        <v>0</v>
      </c>
      <c r="AP92" s="54">
        <f t="shared" si="24"/>
        <v>0</v>
      </c>
      <c r="AQ92" s="54">
        <f t="shared" si="24"/>
        <v>0</v>
      </c>
      <c r="AR92" s="54">
        <f t="shared" si="24"/>
        <v>0</v>
      </c>
      <c r="AS92" s="54">
        <f t="shared" si="24"/>
        <v>0</v>
      </c>
      <c r="AT92" s="54">
        <f t="shared" si="25"/>
        <v>0</v>
      </c>
      <c r="AU92" s="54">
        <f t="shared" si="25"/>
        <v>0</v>
      </c>
      <c r="AV92" s="54">
        <f t="shared" si="25"/>
        <v>0</v>
      </c>
      <c r="AW92" s="54">
        <f t="shared" si="25"/>
        <v>0</v>
      </c>
      <c r="AX92" s="54">
        <f t="shared" si="25"/>
        <v>0</v>
      </c>
      <c r="AY92" s="54">
        <f t="shared" si="25"/>
        <v>0</v>
      </c>
      <c r="AZ92" s="54">
        <f t="shared" si="25"/>
        <v>0</v>
      </c>
      <c r="BA92" s="54">
        <f t="shared" si="25"/>
        <v>0</v>
      </c>
      <c r="BB92" s="54">
        <f t="shared" si="25"/>
        <v>0</v>
      </c>
      <c r="BC92" s="54">
        <f t="shared" si="25"/>
        <v>0</v>
      </c>
      <c r="BD92" s="54">
        <f t="shared" si="25"/>
        <v>0</v>
      </c>
    </row>
    <row r="93" spans="2:56" ht="10.5" x14ac:dyDescent="0.2">
      <c r="B93" s="54" t="s">
        <v>110</v>
      </c>
      <c r="C93" s="43" t="s">
        <v>130</v>
      </c>
      <c r="D93" s="54" t="s">
        <v>85</v>
      </c>
      <c r="E93" s="54" t="s">
        <v>151</v>
      </c>
      <c r="F93" s="54">
        <f t="shared" si="21"/>
        <v>0</v>
      </c>
      <c r="G93" s="54">
        <f t="shared" si="21"/>
        <v>0</v>
      </c>
      <c r="H93" s="54">
        <f t="shared" si="21"/>
        <v>0</v>
      </c>
      <c r="I93" s="54">
        <f t="shared" si="21"/>
        <v>0</v>
      </c>
      <c r="J93" s="54">
        <f t="shared" si="21"/>
        <v>0</v>
      </c>
      <c r="K93" s="54">
        <f t="shared" si="21"/>
        <v>0</v>
      </c>
      <c r="L93" s="54">
        <f t="shared" si="21"/>
        <v>0</v>
      </c>
      <c r="M93" s="54">
        <f t="shared" si="21"/>
        <v>0</v>
      </c>
      <c r="N93" s="54">
        <f t="shared" si="21"/>
        <v>0</v>
      </c>
      <c r="O93" s="54">
        <f t="shared" si="21"/>
        <v>0</v>
      </c>
      <c r="P93" s="54">
        <f t="shared" si="22"/>
        <v>0</v>
      </c>
      <c r="Q93" s="54">
        <f t="shared" si="22"/>
        <v>0</v>
      </c>
      <c r="R93" s="54">
        <f t="shared" si="22"/>
        <v>0</v>
      </c>
      <c r="S93" s="54">
        <f t="shared" si="22"/>
        <v>0</v>
      </c>
      <c r="T93" s="54">
        <f t="shared" si="22"/>
        <v>0</v>
      </c>
      <c r="U93" s="54">
        <f t="shared" si="22"/>
        <v>0</v>
      </c>
      <c r="V93" s="54">
        <f t="shared" si="22"/>
        <v>0</v>
      </c>
      <c r="W93" s="54">
        <f t="shared" si="22"/>
        <v>0</v>
      </c>
      <c r="X93" s="54">
        <f t="shared" si="22"/>
        <v>0</v>
      </c>
      <c r="Y93" s="54">
        <f t="shared" si="22"/>
        <v>0</v>
      </c>
      <c r="Z93" s="54">
        <f t="shared" si="23"/>
        <v>0</v>
      </c>
      <c r="AA93" s="54">
        <f t="shared" si="23"/>
        <v>0</v>
      </c>
      <c r="AB93" s="54">
        <f t="shared" si="23"/>
        <v>0</v>
      </c>
      <c r="AC93" s="54">
        <f t="shared" si="23"/>
        <v>0</v>
      </c>
      <c r="AD93" s="54">
        <f t="shared" si="23"/>
        <v>0</v>
      </c>
      <c r="AE93" s="54">
        <f t="shared" si="23"/>
        <v>0</v>
      </c>
      <c r="AF93" s="54">
        <f t="shared" si="23"/>
        <v>0</v>
      </c>
      <c r="AG93" s="54">
        <f t="shared" si="23"/>
        <v>0</v>
      </c>
      <c r="AH93" s="54">
        <f t="shared" si="23"/>
        <v>0</v>
      </c>
      <c r="AI93" s="54">
        <f t="shared" si="23"/>
        <v>0</v>
      </c>
      <c r="AJ93" s="54">
        <f t="shared" si="24"/>
        <v>0</v>
      </c>
      <c r="AK93" s="54">
        <f t="shared" si="24"/>
        <v>0</v>
      </c>
      <c r="AL93" s="54">
        <f t="shared" si="24"/>
        <v>0</v>
      </c>
      <c r="AM93" s="54">
        <f t="shared" si="24"/>
        <v>0</v>
      </c>
      <c r="AN93" s="54">
        <f t="shared" si="24"/>
        <v>0</v>
      </c>
      <c r="AO93" s="54">
        <f t="shared" si="24"/>
        <v>0</v>
      </c>
      <c r="AP93" s="54">
        <f t="shared" si="24"/>
        <v>0</v>
      </c>
      <c r="AQ93" s="54">
        <f t="shared" si="24"/>
        <v>0</v>
      </c>
      <c r="AR93" s="54">
        <f t="shared" si="24"/>
        <v>0</v>
      </c>
      <c r="AS93" s="54">
        <f t="shared" si="24"/>
        <v>0</v>
      </c>
      <c r="AT93" s="54">
        <f t="shared" si="25"/>
        <v>0</v>
      </c>
      <c r="AU93" s="54">
        <f t="shared" si="25"/>
        <v>0</v>
      </c>
      <c r="AV93" s="54">
        <f t="shared" si="25"/>
        <v>0</v>
      </c>
      <c r="AW93" s="54">
        <f t="shared" si="25"/>
        <v>0</v>
      </c>
      <c r="AX93" s="54">
        <f t="shared" si="25"/>
        <v>0</v>
      </c>
      <c r="AY93" s="54">
        <f t="shared" si="25"/>
        <v>0</v>
      </c>
      <c r="AZ93" s="54">
        <f t="shared" si="25"/>
        <v>0</v>
      </c>
      <c r="BA93" s="54">
        <f t="shared" si="25"/>
        <v>0</v>
      </c>
      <c r="BB93" s="54">
        <f t="shared" si="25"/>
        <v>0</v>
      </c>
      <c r="BC93" s="54">
        <f t="shared" si="25"/>
        <v>0</v>
      </c>
      <c r="BD93" s="54">
        <f t="shared" si="25"/>
        <v>0</v>
      </c>
    </row>
    <row r="94" spans="2:56" ht="10.5" x14ac:dyDescent="0.2">
      <c r="B94" s="54" t="s">
        <v>110</v>
      </c>
      <c r="C94" s="43" t="s">
        <v>131</v>
      </c>
      <c r="D94" s="54" t="s">
        <v>85</v>
      </c>
      <c r="E94" s="54" t="s">
        <v>152</v>
      </c>
      <c r="F94" s="54">
        <f t="shared" ref="F94:O99" si="26">IF(VLOOKUP($C94,$B$6:$C$15,2,FALSE),INDEX(Res_Data,MATCH($B94&amp;"_"&amp;$C94&amp;"_"&amp;$D94,Res_UR,0),MATCH(F$83,Res_UC,0)),0)</f>
        <v>0</v>
      </c>
      <c r="G94" s="54">
        <f t="shared" si="26"/>
        <v>0</v>
      </c>
      <c r="H94" s="54">
        <f t="shared" si="26"/>
        <v>0</v>
      </c>
      <c r="I94" s="54">
        <f t="shared" si="26"/>
        <v>0</v>
      </c>
      <c r="J94" s="54">
        <f t="shared" si="26"/>
        <v>0</v>
      </c>
      <c r="K94" s="54">
        <f t="shared" si="26"/>
        <v>0</v>
      </c>
      <c r="L94" s="54">
        <f t="shared" si="26"/>
        <v>0</v>
      </c>
      <c r="M94" s="54">
        <f t="shared" si="26"/>
        <v>0</v>
      </c>
      <c r="N94" s="54">
        <f t="shared" si="26"/>
        <v>0</v>
      </c>
      <c r="O94" s="54">
        <f t="shared" si="26"/>
        <v>0</v>
      </c>
      <c r="P94" s="54">
        <f t="shared" ref="P94:Y99" si="27">IF(VLOOKUP($C94,$B$6:$C$15,2,FALSE),INDEX(Res_Data,MATCH($B94&amp;"_"&amp;$C94&amp;"_"&amp;$D94,Res_UR,0),MATCH(P$83,Res_UC,0)),0)</f>
        <v>0</v>
      </c>
      <c r="Q94" s="54">
        <f t="shared" si="27"/>
        <v>0</v>
      </c>
      <c r="R94" s="54">
        <f t="shared" si="27"/>
        <v>0</v>
      </c>
      <c r="S94" s="54">
        <f t="shared" si="27"/>
        <v>0</v>
      </c>
      <c r="T94" s="54">
        <f t="shared" si="27"/>
        <v>0</v>
      </c>
      <c r="U94" s="54">
        <f t="shared" si="27"/>
        <v>0</v>
      </c>
      <c r="V94" s="54">
        <f t="shared" si="27"/>
        <v>0</v>
      </c>
      <c r="W94" s="54">
        <f t="shared" si="27"/>
        <v>0</v>
      </c>
      <c r="X94" s="54">
        <f t="shared" si="27"/>
        <v>0</v>
      </c>
      <c r="Y94" s="54">
        <f t="shared" si="27"/>
        <v>0</v>
      </c>
      <c r="Z94" s="54">
        <f t="shared" ref="Z94:AI99" si="28">IF(VLOOKUP($C94,$B$6:$C$15,2,FALSE),INDEX(Res_Data,MATCH($B94&amp;"_"&amp;$C94&amp;"_"&amp;$D94,Res_UR,0),MATCH(Z$83,Res_UC,0)),0)</f>
        <v>0</v>
      </c>
      <c r="AA94" s="54">
        <f t="shared" si="28"/>
        <v>0</v>
      </c>
      <c r="AB94" s="54">
        <f t="shared" si="28"/>
        <v>0</v>
      </c>
      <c r="AC94" s="54">
        <f t="shared" si="28"/>
        <v>0</v>
      </c>
      <c r="AD94" s="54">
        <f t="shared" si="28"/>
        <v>0</v>
      </c>
      <c r="AE94" s="54">
        <f t="shared" si="28"/>
        <v>0</v>
      </c>
      <c r="AF94" s="54">
        <f t="shared" si="28"/>
        <v>0</v>
      </c>
      <c r="AG94" s="54">
        <f t="shared" si="28"/>
        <v>0</v>
      </c>
      <c r="AH94" s="54">
        <f t="shared" si="28"/>
        <v>0</v>
      </c>
      <c r="AI94" s="54">
        <f t="shared" si="28"/>
        <v>0</v>
      </c>
      <c r="AJ94" s="54">
        <f t="shared" ref="AJ94:AS99" si="29">IF(VLOOKUP($C94,$B$6:$C$15,2,FALSE),INDEX(Res_Data,MATCH($B94&amp;"_"&amp;$C94&amp;"_"&amp;$D94,Res_UR,0),MATCH(AJ$83,Res_UC,0)),0)</f>
        <v>0</v>
      </c>
      <c r="AK94" s="54">
        <f t="shared" si="29"/>
        <v>0</v>
      </c>
      <c r="AL94" s="54">
        <f t="shared" si="29"/>
        <v>0</v>
      </c>
      <c r="AM94" s="54">
        <f t="shared" si="29"/>
        <v>0</v>
      </c>
      <c r="AN94" s="54">
        <f t="shared" si="29"/>
        <v>0</v>
      </c>
      <c r="AO94" s="54">
        <f t="shared" si="29"/>
        <v>0</v>
      </c>
      <c r="AP94" s="54">
        <f t="shared" si="29"/>
        <v>0</v>
      </c>
      <c r="AQ94" s="54">
        <f t="shared" si="29"/>
        <v>0</v>
      </c>
      <c r="AR94" s="54">
        <f t="shared" si="29"/>
        <v>0</v>
      </c>
      <c r="AS94" s="54">
        <f t="shared" si="29"/>
        <v>0</v>
      </c>
      <c r="AT94" s="54">
        <f t="shared" ref="AT94:BD99" si="30">IF(VLOOKUP($C94,$B$6:$C$15,2,FALSE),INDEX(Res_Data,MATCH($B94&amp;"_"&amp;$C94&amp;"_"&amp;$D94,Res_UR,0),MATCH(AT$83,Res_UC,0)),0)</f>
        <v>0</v>
      </c>
      <c r="AU94" s="54">
        <f t="shared" si="30"/>
        <v>0</v>
      </c>
      <c r="AV94" s="54">
        <f t="shared" si="30"/>
        <v>0</v>
      </c>
      <c r="AW94" s="54">
        <f t="shared" si="30"/>
        <v>0</v>
      </c>
      <c r="AX94" s="54">
        <f t="shared" si="30"/>
        <v>0</v>
      </c>
      <c r="AY94" s="54">
        <f t="shared" si="30"/>
        <v>0</v>
      </c>
      <c r="AZ94" s="54">
        <f t="shared" si="30"/>
        <v>0</v>
      </c>
      <c r="BA94" s="54">
        <f t="shared" si="30"/>
        <v>0</v>
      </c>
      <c r="BB94" s="54">
        <f t="shared" si="30"/>
        <v>0</v>
      </c>
      <c r="BC94" s="54">
        <f t="shared" si="30"/>
        <v>0</v>
      </c>
      <c r="BD94" s="54">
        <f t="shared" si="30"/>
        <v>0</v>
      </c>
    </row>
    <row r="95" spans="2:56" ht="10.5" x14ac:dyDescent="0.2">
      <c r="B95" s="54" t="s">
        <v>110</v>
      </c>
      <c r="C95" s="43" t="s">
        <v>132</v>
      </c>
      <c r="D95" s="54" t="s">
        <v>85</v>
      </c>
      <c r="E95" s="54" t="s">
        <v>58</v>
      </c>
      <c r="F95" s="54">
        <f t="shared" si="26"/>
        <v>0</v>
      </c>
      <c r="G95" s="54">
        <f t="shared" si="26"/>
        <v>0</v>
      </c>
      <c r="H95" s="54">
        <f t="shared" si="26"/>
        <v>0</v>
      </c>
      <c r="I95" s="54">
        <f t="shared" si="26"/>
        <v>0</v>
      </c>
      <c r="J95" s="54">
        <f t="shared" si="26"/>
        <v>0</v>
      </c>
      <c r="K95" s="54">
        <f t="shared" si="26"/>
        <v>0</v>
      </c>
      <c r="L95" s="54">
        <f t="shared" si="26"/>
        <v>0</v>
      </c>
      <c r="M95" s="54">
        <f t="shared" si="26"/>
        <v>0</v>
      </c>
      <c r="N95" s="54">
        <f t="shared" si="26"/>
        <v>0</v>
      </c>
      <c r="O95" s="54">
        <f t="shared" si="26"/>
        <v>0</v>
      </c>
      <c r="P95" s="54">
        <f t="shared" si="27"/>
        <v>0</v>
      </c>
      <c r="Q95" s="54">
        <f t="shared" si="27"/>
        <v>0</v>
      </c>
      <c r="R95" s="54">
        <f t="shared" si="27"/>
        <v>0</v>
      </c>
      <c r="S95" s="54">
        <f t="shared" si="27"/>
        <v>0</v>
      </c>
      <c r="T95" s="54">
        <f t="shared" si="27"/>
        <v>0</v>
      </c>
      <c r="U95" s="54">
        <f t="shared" si="27"/>
        <v>0</v>
      </c>
      <c r="V95" s="54">
        <f t="shared" si="27"/>
        <v>0</v>
      </c>
      <c r="W95" s="54">
        <f t="shared" si="27"/>
        <v>0</v>
      </c>
      <c r="X95" s="54">
        <f t="shared" si="27"/>
        <v>0</v>
      </c>
      <c r="Y95" s="54">
        <f t="shared" si="27"/>
        <v>0</v>
      </c>
      <c r="Z95" s="54">
        <f t="shared" si="28"/>
        <v>0</v>
      </c>
      <c r="AA95" s="54">
        <f t="shared" si="28"/>
        <v>0</v>
      </c>
      <c r="AB95" s="54">
        <f t="shared" si="28"/>
        <v>0</v>
      </c>
      <c r="AC95" s="54">
        <f t="shared" si="28"/>
        <v>0</v>
      </c>
      <c r="AD95" s="54">
        <f t="shared" si="28"/>
        <v>0</v>
      </c>
      <c r="AE95" s="54">
        <f t="shared" si="28"/>
        <v>0</v>
      </c>
      <c r="AF95" s="54">
        <f t="shared" si="28"/>
        <v>0</v>
      </c>
      <c r="AG95" s="54">
        <f t="shared" si="28"/>
        <v>0</v>
      </c>
      <c r="AH95" s="54">
        <f t="shared" si="28"/>
        <v>0</v>
      </c>
      <c r="AI95" s="54">
        <f t="shared" si="28"/>
        <v>0</v>
      </c>
      <c r="AJ95" s="54">
        <f t="shared" si="29"/>
        <v>0</v>
      </c>
      <c r="AK95" s="54">
        <f t="shared" si="29"/>
        <v>0</v>
      </c>
      <c r="AL95" s="54">
        <f t="shared" si="29"/>
        <v>0</v>
      </c>
      <c r="AM95" s="54">
        <f t="shared" si="29"/>
        <v>0</v>
      </c>
      <c r="AN95" s="54">
        <f t="shared" si="29"/>
        <v>0</v>
      </c>
      <c r="AO95" s="54">
        <f t="shared" si="29"/>
        <v>0</v>
      </c>
      <c r="AP95" s="54">
        <f t="shared" si="29"/>
        <v>0</v>
      </c>
      <c r="AQ95" s="54">
        <f t="shared" si="29"/>
        <v>0</v>
      </c>
      <c r="AR95" s="54">
        <f t="shared" si="29"/>
        <v>0</v>
      </c>
      <c r="AS95" s="54">
        <f t="shared" si="29"/>
        <v>0</v>
      </c>
      <c r="AT95" s="54">
        <f t="shared" si="30"/>
        <v>0</v>
      </c>
      <c r="AU95" s="54">
        <f t="shared" si="30"/>
        <v>0</v>
      </c>
      <c r="AV95" s="54">
        <f t="shared" si="30"/>
        <v>0</v>
      </c>
      <c r="AW95" s="54">
        <f t="shared" si="30"/>
        <v>0</v>
      </c>
      <c r="AX95" s="54">
        <f t="shared" si="30"/>
        <v>0</v>
      </c>
      <c r="AY95" s="54">
        <f t="shared" si="30"/>
        <v>0</v>
      </c>
      <c r="AZ95" s="54">
        <f t="shared" si="30"/>
        <v>0</v>
      </c>
      <c r="BA95" s="54">
        <f t="shared" si="30"/>
        <v>0</v>
      </c>
      <c r="BB95" s="54">
        <f t="shared" si="30"/>
        <v>0</v>
      </c>
      <c r="BC95" s="54">
        <f t="shared" si="30"/>
        <v>0</v>
      </c>
      <c r="BD95" s="54">
        <f t="shared" si="30"/>
        <v>0</v>
      </c>
    </row>
    <row r="96" spans="2:56" ht="10.5" x14ac:dyDescent="0.2">
      <c r="B96" s="54" t="s">
        <v>110</v>
      </c>
      <c r="C96" s="43" t="s">
        <v>133</v>
      </c>
      <c r="D96" s="54" t="s">
        <v>85</v>
      </c>
      <c r="E96" s="54" t="s">
        <v>60</v>
      </c>
      <c r="F96" s="54">
        <f t="shared" si="26"/>
        <v>0</v>
      </c>
      <c r="G96" s="54">
        <f t="shared" si="26"/>
        <v>0</v>
      </c>
      <c r="H96" s="54">
        <f t="shared" si="26"/>
        <v>0</v>
      </c>
      <c r="I96" s="54">
        <f t="shared" si="26"/>
        <v>0</v>
      </c>
      <c r="J96" s="54">
        <f t="shared" si="26"/>
        <v>0</v>
      </c>
      <c r="K96" s="54">
        <f t="shared" si="26"/>
        <v>0</v>
      </c>
      <c r="L96" s="54">
        <f t="shared" si="26"/>
        <v>0</v>
      </c>
      <c r="M96" s="54">
        <f t="shared" si="26"/>
        <v>0</v>
      </c>
      <c r="N96" s="54">
        <f t="shared" si="26"/>
        <v>0</v>
      </c>
      <c r="O96" s="54">
        <f t="shared" si="26"/>
        <v>0</v>
      </c>
      <c r="P96" s="54">
        <f t="shared" si="27"/>
        <v>0</v>
      </c>
      <c r="Q96" s="54">
        <f t="shared" si="27"/>
        <v>0</v>
      </c>
      <c r="R96" s="54">
        <f t="shared" si="27"/>
        <v>0</v>
      </c>
      <c r="S96" s="54">
        <f t="shared" si="27"/>
        <v>0</v>
      </c>
      <c r="T96" s="54">
        <f t="shared" si="27"/>
        <v>0</v>
      </c>
      <c r="U96" s="54">
        <f t="shared" si="27"/>
        <v>0</v>
      </c>
      <c r="V96" s="54">
        <f t="shared" si="27"/>
        <v>0</v>
      </c>
      <c r="W96" s="54">
        <f t="shared" si="27"/>
        <v>0</v>
      </c>
      <c r="X96" s="54">
        <f t="shared" si="27"/>
        <v>0</v>
      </c>
      <c r="Y96" s="54">
        <f t="shared" si="27"/>
        <v>0</v>
      </c>
      <c r="Z96" s="54">
        <f t="shared" si="28"/>
        <v>0</v>
      </c>
      <c r="AA96" s="54">
        <f t="shared" si="28"/>
        <v>0</v>
      </c>
      <c r="AB96" s="54">
        <f t="shared" si="28"/>
        <v>0</v>
      </c>
      <c r="AC96" s="54">
        <f t="shared" si="28"/>
        <v>0</v>
      </c>
      <c r="AD96" s="54">
        <f t="shared" si="28"/>
        <v>0</v>
      </c>
      <c r="AE96" s="54">
        <f t="shared" si="28"/>
        <v>0</v>
      </c>
      <c r="AF96" s="54">
        <f t="shared" si="28"/>
        <v>0</v>
      </c>
      <c r="AG96" s="54">
        <f t="shared" si="28"/>
        <v>0</v>
      </c>
      <c r="AH96" s="54">
        <f t="shared" si="28"/>
        <v>0</v>
      </c>
      <c r="AI96" s="54">
        <f t="shared" si="28"/>
        <v>0</v>
      </c>
      <c r="AJ96" s="54">
        <f t="shared" si="29"/>
        <v>0</v>
      </c>
      <c r="AK96" s="54">
        <f t="shared" si="29"/>
        <v>0</v>
      </c>
      <c r="AL96" s="54">
        <f t="shared" si="29"/>
        <v>0</v>
      </c>
      <c r="AM96" s="54">
        <f t="shared" si="29"/>
        <v>0</v>
      </c>
      <c r="AN96" s="54">
        <f t="shared" si="29"/>
        <v>0</v>
      </c>
      <c r="AO96" s="54">
        <f t="shared" si="29"/>
        <v>0</v>
      </c>
      <c r="AP96" s="54">
        <f t="shared" si="29"/>
        <v>0</v>
      </c>
      <c r="AQ96" s="54">
        <f t="shared" si="29"/>
        <v>0</v>
      </c>
      <c r="AR96" s="54">
        <f t="shared" si="29"/>
        <v>0</v>
      </c>
      <c r="AS96" s="54">
        <f t="shared" si="29"/>
        <v>0</v>
      </c>
      <c r="AT96" s="54">
        <f t="shared" si="30"/>
        <v>0</v>
      </c>
      <c r="AU96" s="54">
        <f t="shared" si="30"/>
        <v>0</v>
      </c>
      <c r="AV96" s="54">
        <f t="shared" si="30"/>
        <v>0</v>
      </c>
      <c r="AW96" s="54">
        <f t="shared" si="30"/>
        <v>0</v>
      </c>
      <c r="AX96" s="54">
        <f t="shared" si="30"/>
        <v>0</v>
      </c>
      <c r="AY96" s="54">
        <f t="shared" si="30"/>
        <v>0</v>
      </c>
      <c r="AZ96" s="54">
        <f t="shared" si="30"/>
        <v>0</v>
      </c>
      <c r="BA96" s="54">
        <f t="shared" si="30"/>
        <v>0</v>
      </c>
      <c r="BB96" s="54">
        <f t="shared" si="30"/>
        <v>0</v>
      </c>
      <c r="BC96" s="54">
        <f t="shared" si="30"/>
        <v>0</v>
      </c>
      <c r="BD96" s="54">
        <f t="shared" si="30"/>
        <v>0</v>
      </c>
    </row>
    <row r="97" spans="2:56" ht="10.5" x14ac:dyDescent="0.2">
      <c r="B97" s="54" t="s">
        <v>110</v>
      </c>
      <c r="C97" s="43" t="s">
        <v>134</v>
      </c>
      <c r="D97" s="54" t="s">
        <v>85</v>
      </c>
      <c r="E97" s="54" t="s">
        <v>134</v>
      </c>
      <c r="F97" s="54">
        <f t="shared" si="26"/>
        <v>0</v>
      </c>
      <c r="G97" s="54">
        <f t="shared" si="26"/>
        <v>0</v>
      </c>
      <c r="H97" s="54">
        <f t="shared" si="26"/>
        <v>0</v>
      </c>
      <c r="I97" s="54">
        <f t="shared" si="26"/>
        <v>0</v>
      </c>
      <c r="J97" s="54">
        <f t="shared" si="26"/>
        <v>0</v>
      </c>
      <c r="K97" s="54">
        <f t="shared" si="26"/>
        <v>0</v>
      </c>
      <c r="L97" s="54">
        <f t="shared" si="26"/>
        <v>0</v>
      </c>
      <c r="M97" s="54">
        <f t="shared" si="26"/>
        <v>0</v>
      </c>
      <c r="N97" s="54">
        <f t="shared" si="26"/>
        <v>0</v>
      </c>
      <c r="O97" s="54">
        <f t="shared" si="26"/>
        <v>0</v>
      </c>
      <c r="P97" s="54">
        <f t="shared" si="27"/>
        <v>0</v>
      </c>
      <c r="Q97" s="54">
        <f t="shared" si="27"/>
        <v>0</v>
      </c>
      <c r="R97" s="54">
        <f t="shared" si="27"/>
        <v>0</v>
      </c>
      <c r="S97" s="54">
        <f t="shared" si="27"/>
        <v>0</v>
      </c>
      <c r="T97" s="54">
        <f t="shared" si="27"/>
        <v>0</v>
      </c>
      <c r="U97" s="54">
        <f t="shared" si="27"/>
        <v>0</v>
      </c>
      <c r="V97" s="54">
        <f t="shared" si="27"/>
        <v>0</v>
      </c>
      <c r="W97" s="54">
        <f t="shared" si="27"/>
        <v>0</v>
      </c>
      <c r="X97" s="54">
        <f t="shared" si="27"/>
        <v>0</v>
      </c>
      <c r="Y97" s="54">
        <f t="shared" si="27"/>
        <v>0</v>
      </c>
      <c r="Z97" s="54">
        <f t="shared" si="28"/>
        <v>0</v>
      </c>
      <c r="AA97" s="54">
        <f t="shared" si="28"/>
        <v>0</v>
      </c>
      <c r="AB97" s="54">
        <f t="shared" si="28"/>
        <v>0</v>
      </c>
      <c r="AC97" s="54">
        <f t="shared" si="28"/>
        <v>0</v>
      </c>
      <c r="AD97" s="54">
        <f t="shared" si="28"/>
        <v>0</v>
      </c>
      <c r="AE97" s="54">
        <f t="shared" si="28"/>
        <v>0</v>
      </c>
      <c r="AF97" s="54">
        <f t="shared" si="28"/>
        <v>0</v>
      </c>
      <c r="AG97" s="54">
        <f t="shared" si="28"/>
        <v>0</v>
      </c>
      <c r="AH97" s="54">
        <f t="shared" si="28"/>
        <v>0</v>
      </c>
      <c r="AI97" s="54">
        <f t="shared" si="28"/>
        <v>0</v>
      </c>
      <c r="AJ97" s="54">
        <f t="shared" si="29"/>
        <v>0</v>
      </c>
      <c r="AK97" s="54">
        <f t="shared" si="29"/>
        <v>0</v>
      </c>
      <c r="AL97" s="54">
        <f t="shared" si="29"/>
        <v>0</v>
      </c>
      <c r="AM97" s="54">
        <f t="shared" si="29"/>
        <v>0</v>
      </c>
      <c r="AN97" s="54">
        <f t="shared" si="29"/>
        <v>0</v>
      </c>
      <c r="AO97" s="54">
        <f t="shared" si="29"/>
        <v>0</v>
      </c>
      <c r="AP97" s="54">
        <f t="shared" si="29"/>
        <v>0</v>
      </c>
      <c r="AQ97" s="54">
        <f t="shared" si="29"/>
        <v>0</v>
      </c>
      <c r="AR97" s="54">
        <f t="shared" si="29"/>
        <v>0</v>
      </c>
      <c r="AS97" s="54">
        <f t="shared" si="29"/>
        <v>0</v>
      </c>
      <c r="AT97" s="54">
        <f t="shared" si="30"/>
        <v>0</v>
      </c>
      <c r="AU97" s="54">
        <f t="shared" si="30"/>
        <v>0</v>
      </c>
      <c r="AV97" s="54">
        <f t="shared" si="30"/>
        <v>0</v>
      </c>
      <c r="AW97" s="54">
        <f t="shared" si="30"/>
        <v>0</v>
      </c>
      <c r="AX97" s="54">
        <f t="shared" si="30"/>
        <v>0</v>
      </c>
      <c r="AY97" s="54">
        <f t="shared" si="30"/>
        <v>0</v>
      </c>
      <c r="AZ97" s="54">
        <f t="shared" si="30"/>
        <v>0</v>
      </c>
      <c r="BA97" s="54">
        <f t="shared" si="30"/>
        <v>0</v>
      </c>
      <c r="BB97" s="54">
        <f t="shared" si="30"/>
        <v>0</v>
      </c>
      <c r="BC97" s="54">
        <f t="shared" si="30"/>
        <v>0</v>
      </c>
      <c r="BD97" s="54">
        <f t="shared" si="30"/>
        <v>0</v>
      </c>
    </row>
    <row r="98" spans="2:56" ht="10.5" x14ac:dyDescent="0.2">
      <c r="B98" s="54" t="s">
        <v>110</v>
      </c>
      <c r="C98" s="43" t="s">
        <v>135</v>
      </c>
      <c r="D98" s="54" t="s">
        <v>85</v>
      </c>
      <c r="E98" s="54" t="s">
        <v>153</v>
      </c>
      <c r="F98" s="54">
        <f t="shared" si="26"/>
        <v>0</v>
      </c>
      <c r="G98" s="54">
        <f t="shared" si="26"/>
        <v>0</v>
      </c>
      <c r="H98" s="54">
        <f t="shared" si="26"/>
        <v>0</v>
      </c>
      <c r="I98" s="54">
        <f t="shared" si="26"/>
        <v>0</v>
      </c>
      <c r="J98" s="54">
        <f t="shared" si="26"/>
        <v>0</v>
      </c>
      <c r="K98" s="54">
        <f t="shared" si="26"/>
        <v>0</v>
      </c>
      <c r="L98" s="54">
        <f t="shared" si="26"/>
        <v>0</v>
      </c>
      <c r="M98" s="54">
        <f t="shared" si="26"/>
        <v>0</v>
      </c>
      <c r="N98" s="54">
        <f t="shared" si="26"/>
        <v>0</v>
      </c>
      <c r="O98" s="54">
        <f t="shared" si="26"/>
        <v>0</v>
      </c>
      <c r="P98" s="54">
        <f t="shared" si="27"/>
        <v>0</v>
      </c>
      <c r="Q98" s="54">
        <f t="shared" si="27"/>
        <v>0</v>
      </c>
      <c r="R98" s="54">
        <f t="shared" si="27"/>
        <v>0</v>
      </c>
      <c r="S98" s="54">
        <f t="shared" si="27"/>
        <v>0</v>
      </c>
      <c r="T98" s="54">
        <f t="shared" si="27"/>
        <v>0</v>
      </c>
      <c r="U98" s="54">
        <f t="shared" si="27"/>
        <v>0</v>
      </c>
      <c r="V98" s="54">
        <f t="shared" si="27"/>
        <v>0</v>
      </c>
      <c r="W98" s="54">
        <f t="shared" si="27"/>
        <v>0</v>
      </c>
      <c r="X98" s="54">
        <f t="shared" si="27"/>
        <v>0</v>
      </c>
      <c r="Y98" s="54">
        <f t="shared" si="27"/>
        <v>0</v>
      </c>
      <c r="Z98" s="54">
        <f t="shared" si="28"/>
        <v>0</v>
      </c>
      <c r="AA98" s="54">
        <f t="shared" si="28"/>
        <v>0</v>
      </c>
      <c r="AB98" s="54">
        <f t="shared" si="28"/>
        <v>0</v>
      </c>
      <c r="AC98" s="54">
        <f t="shared" si="28"/>
        <v>0</v>
      </c>
      <c r="AD98" s="54">
        <f t="shared" si="28"/>
        <v>0</v>
      </c>
      <c r="AE98" s="54">
        <f t="shared" si="28"/>
        <v>0</v>
      </c>
      <c r="AF98" s="54">
        <f t="shared" si="28"/>
        <v>0</v>
      </c>
      <c r="AG98" s="54">
        <f t="shared" si="28"/>
        <v>0</v>
      </c>
      <c r="AH98" s="54">
        <f t="shared" si="28"/>
        <v>0</v>
      </c>
      <c r="AI98" s="54">
        <f t="shared" si="28"/>
        <v>0</v>
      </c>
      <c r="AJ98" s="54">
        <f t="shared" si="29"/>
        <v>0</v>
      </c>
      <c r="AK98" s="54">
        <f t="shared" si="29"/>
        <v>0</v>
      </c>
      <c r="AL98" s="54">
        <f t="shared" si="29"/>
        <v>0</v>
      </c>
      <c r="AM98" s="54">
        <f t="shared" si="29"/>
        <v>0</v>
      </c>
      <c r="AN98" s="54">
        <f t="shared" si="29"/>
        <v>0</v>
      </c>
      <c r="AO98" s="54">
        <f t="shared" si="29"/>
        <v>0</v>
      </c>
      <c r="AP98" s="54">
        <f t="shared" si="29"/>
        <v>0</v>
      </c>
      <c r="AQ98" s="54">
        <f t="shared" si="29"/>
        <v>0</v>
      </c>
      <c r="AR98" s="54">
        <f t="shared" si="29"/>
        <v>0</v>
      </c>
      <c r="AS98" s="54">
        <f t="shared" si="29"/>
        <v>0</v>
      </c>
      <c r="AT98" s="54">
        <f t="shared" si="30"/>
        <v>0</v>
      </c>
      <c r="AU98" s="54">
        <f t="shared" si="30"/>
        <v>0</v>
      </c>
      <c r="AV98" s="54">
        <f t="shared" si="30"/>
        <v>0</v>
      </c>
      <c r="AW98" s="54">
        <f t="shared" si="30"/>
        <v>0</v>
      </c>
      <c r="AX98" s="54">
        <f t="shared" si="30"/>
        <v>0</v>
      </c>
      <c r="AY98" s="54">
        <f t="shared" si="30"/>
        <v>0</v>
      </c>
      <c r="AZ98" s="54">
        <f t="shared" si="30"/>
        <v>0</v>
      </c>
      <c r="BA98" s="54">
        <f t="shared" si="30"/>
        <v>0</v>
      </c>
      <c r="BB98" s="54">
        <f t="shared" si="30"/>
        <v>0</v>
      </c>
      <c r="BC98" s="54">
        <f t="shared" si="30"/>
        <v>0</v>
      </c>
      <c r="BD98" s="54">
        <f t="shared" si="30"/>
        <v>0</v>
      </c>
    </row>
    <row r="99" spans="2:56" ht="10.5" x14ac:dyDescent="0.2">
      <c r="B99" s="54" t="s">
        <v>110</v>
      </c>
      <c r="C99" s="43" t="s">
        <v>136</v>
      </c>
      <c r="D99" s="54" t="s">
        <v>85</v>
      </c>
      <c r="E99" s="54" t="s">
        <v>25</v>
      </c>
      <c r="F99" s="54">
        <f t="shared" si="26"/>
        <v>0</v>
      </c>
      <c r="G99" s="54">
        <f t="shared" si="26"/>
        <v>0</v>
      </c>
      <c r="H99" s="54">
        <f t="shared" si="26"/>
        <v>0</v>
      </c>
      <c r="I99" s="54">
        <f t="shared" si="26"/>
        <v>0</v>
      </c>
      <c r="J99" s="54">
        <f t="shared" si="26"/>
        <v>0</v>
      </c>
      <c r="K99" s="54">
        <f t="shared" si="26"/>
        <v>0</v>
      </c>
      <c r="L99" s="54">
        <f t="shared" si="26"/>
        <v>0</v>
      </c>
      <c r="M99" s="54">
        <f t="shared" si="26"/>
        <v>0</v>
      </c>
      <c r="N99" s="54">
        <f t="shared" si="26"/>
        <v>0</v>
      </c>
      <c r="O99" s="54">
        <f t="shared" si="26"/>
        <v>0</v>
      </c>
      <c r="P99" s="54">
        <f t="shared" si="27"/>
        <v>0</v>
      </c>
      <c r="Q99" s="54">
        <f t="shared" si="27"/>
        <v>0</v>
      </c>
      <c r="R99" s="54">
        <f t="shared" si="27"/>
        <v>0</v>
      </c>
      <c r="S99" s="54">
        <f t="shared" si="27"/>
        <v>0</v>
      </c>
      <c r="T99" s="54">
        <f t="shared" si="27"/>
        <v>0</v>
      </c>
      <c r="U99" s="54">
        <f t="shared" si="27"/>
        <v>0</v>
      </c>
      <c r="V99" s="54">
        <f t="shared" si="27"/>
        <v>0</v>
      </c>
      <c r="W99" s="54">
        <f t="shared" si="27"/>
        <v>0</v>
      </c>
      <c r="X99" s="54">
        <f t="shared" si="27"/>
        <v>0</v>
      </c>
      <c r="Y99" s="54">
        <f t="shared" si="27"/>
        <v>0</v>
      </c>
      <c r="Z99" s="54">
        <f t="shared" si="28"/>
        <v>0</v>
      </c>
      <c r="AA99" s="54">
        <f t="shared" si="28"/>
        <v>0</v>
      </c>
      <c r="AB99" s="54">
        <f t="shared" si="28"/>
        <v>0</v>
      </c>
      <c r="AC99" s="54">
        <f t="shared" si="28"/>
        <v>0</v>
      </c>
      <c r="AD99" s="54">
        <f t="shared" si="28"/>
        <v>0</v>
      </c>
      <c r="AE99" s="54">
        <f t="shared" si="28"/>
        <v>0</v>
      </c>
      <c r="AF99" s="54">
        <f t="shared" si="28"/>
        <v>0</v>
      </c>
      <c r="AG99" s="54">
        <f t="shared" si="28"/>
        <v>0</v>
      </c>
      <c r="AH99" s="54">
        <f t="shared" si="28"/>
        <v>0</v>
      </c>
      <c r="AI99" s="54">
        <f t="shared" si="28"/>
        <v>0</v>
      </c>
      <c r="AJ99" s="54">
        <f t="shared" si="29"/>
        <v>0</v>
      </c>
      <c r="AK99" s="54">
        <f t="shared" si="29"/>
        <v>0</v>
      </c>
      <c r="AL99" s="54">
        <f t="shared" si="29"/>
        <v>0</v>
      </c>
      <c r="AM99" s="54">
        <f t="shared" si="29"/>
        <v>0</v>
      </c>
      <c r="AN99" s="54">
        <f t="shared" si="29"/>
        <v>0</v>
      </c>
      <c r="AO99" s="54">
        <f t="shared" si="29"/>
        <v>0</v>
      </c>
      <c r="AP99" s="54">
        <f t="shared" si="29"/>
        <v>0</v>
      </c>
      <c r="AQ99" s="54">
        <f t="shared" si="29"/>
        <v>0</v>
      </c>
      <c r="AR99" s="54">
        <f t="shared" si="29"/>
        <v>0</v>
      </c>
      <c r="AS99" s="54">
        <f t="shared" si="29"/>
        <v>0</v>
      </c>
      <c r="AT99" s="54">
        <f t="shared" si="30"/>
        <v>0</v>
      </c>
      <c r="AU99" s="54">
        <f t="shared" si="30"/>
        <v>0</v>
      </c>
      <c r="AV99" s="54">
        <f t="shared" si="30"/>
        <v>0</v>
      </c>
      <c r="AW99" s="54">
        <f t="shared" si="30"/>
        <v>0</v>
      </c>
      <c r="AX99" s="54">
        <f t="shared" si="30"/>
        <v>0</v>
      </c>
      <c r="AY99" s="54">
        <f t="shared" si="30"/>
        <v>0</v>
      </c>
      <c r="AZ99" s="54">
        <f t="shared" si="30"/>
        <v>0</v>
      </c>
      <c r="BA99" s="54">
        <f t="shared" si="30"/>
        <v>0</v>
      </c>
      <c r="BB99" s="54">
        <f t="shared" si="30"/>
        <v>0</v>
      </c>
      <c r="BC99" s="54">
        <f t="shared" si="30"/>
        <v>0</v>
      </c>
      <c r="BD99" s="54">
        <f t="shared" si="30"/>
        <v>0</v>
      </c>
    </row>
  </sheetData>
  <sheetProtection algorithmName="SHA-512" hashValue="2E+rgZa5t0Owi3gnmF5kRFrotZnIsiZi/OAEU2EyIZDVd+pp5RIZCOjPYe8UAU5BWcIGGSVF40gjuHNF68Bb7Q==" saltValue="TtSGuhb27C5Z6kRR+NWt8g==" spinCount="100000" sheet="1" objects="1" scenarios="1"/>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tint="0.499984740745262"/>
  </sheetPr>
  <dimension ref="B2:R44"/>
  <sheetViews>
    <sheetView showGridLines="0" workbookViewId="0">
      <selection activeCell="G8" sqref="G8 G15"/>
    </sheetView>
  </sheetViews>
  <sheetFormatPr defaultRowHeight="10" x14ac:dyDescent="0.2"/>
  <cols>
    <col min="2" max="2" width="22.44140625" customWidth="1"/>
    <col min="3" max="3" width="29.6640625" customWidth="1"/>
    <col min="4" max="4" width="11.109375" customWidth="1"/>
    <col min="5" max="5" width="11.6640625" customWidth="1"/>
    <col min="6" max="7" width="13.44140625" customWidth="1"/>
  </cols>
  <sheetData>
    <row r="2" spans="2:18" ht="13" x14ac:dyDescent="0.3">
      <c r="B2" s="9" t="s">
        <v>93</v>
      </c>
      <c r="C2" s="9"/>
      <c r="D2" s="9"/>
      <c r="E2" s="9"/>
      <c r="F2" s="9"/>
      <c r="G2" s="9"/>
      <c r="H2" s="9"/>
      <c r="I2" s="9"/>
      <c r="J2" s="9"/>
      <c r="K2" s="9"/>
      <c r="L2" s="9"/>
      <c r="M2" s="9"/>
      <c r="N2" s="9"/>
      <c r="O2" s="9"/>
      <c r="P2" s="9"/>
      <c r="Q2" s="9"/>
      <c r="R2" s="9"/>
    </row>
    <row r="5" spans="2:18" x14ac:dyDescent="0.2">
      <c r="C5" s="10"/>
      <c r="D5" s="10"/>
      <c r="E5" s="10"/>
      <c r="F5" s="10"/>
      <c r="G5" s="10"/>
    </row>
    <row r="6" spans="2:18" ht="11" thickBot="1" x14ac:dyDescent="0.25">
      <c r="C6" s="10"/>
      <c r="D6" s="7" t="s">
        <v>94</v>
      </c>
      <c r="E6" s="7"/>
      <c r="F6" s="7"/>
      <c r="G6" s="7"/>
    </row>
    <row r="7" spans="2:18" ht="21.5" thickBot="1" x14ac:dyDescent="0.25">
      <c r="B7" s="7" t="s">
        <v>33</v>
      </c>
      <c r="C7" s="7" t="s">
        <v>95</v>
      </c>
      <c r="D7" s="7" t="s">
        <v>27</v>
      </c>
      <c r="E7" s="7" t="s">
        <v>29</v>
      </c>
      <c r="F7" s="7" t="s">
        <v>31</v>
      </c>
      <c r="G7" s="7" t="s">
        <v>96</v>
      </c>
    </row>
    <row r="8" spans="2:18" ht="10.5" x14ac:dyDescent="0.2">
      <c r="B8" s="5" t="s">
        <v>33</v>
      </c>
      <c r="C8" s="5" t="s">
        <v>54</v>
      </c>
      <c r="D8" s="12">
        <f>IF(ISNUMBER('Calculation of CBA input'!O79),1,0)</f>
        <v>0</v>
      </c>
      <c r="E8" s="12">
        <f>IF(ISNUMBER(In_Data!F8),1,0)</f>
        <v>1</v>
      </c>
      <c r="F8" s="12">
        <f>IF(ISNUMBER(In_Data!G8),1,0)</f>
        <v>1</v>
      </c>
      <c r="G8" s="13">
        <f t="shared" ref="G8" si="0">SUM(D8:F8)</f>
        <v>2</v>
      </c>
      <c r="I8" t="s">
        <v>54</v>
      </c>
    </row>
    <row r="9" spans="2:18" ht="10.5" x14ac:dyDescent="0.2">
      <c r="B9" s="5" t="s">
        <v>33</v>
      </c>
      <c r="C9" s="5" t="s">
        <v>97</v>
      </c>
      <c r="D9" s="12">
        <f>IF(ISNUMBER('Calculation of CBA input'!O80),1,0)</f>
        <v>0</v>
      </c>
      <c r="E9" s="12">
        <f>IF(ISNUMBER(In_Data!F9),1,0)</f>
        <v>1</v>
      </c>
      <c r="F9" s="12">
        <f>IF(ISNUMBER(In_Data!G9),1,0)</f>
        <v>1</v>
      </c>
      <c r="G9" s="13">
        <f t="shared" ref="G9:G15" si="1">SUM(D9:F9)</f>
        <v>2</v>
      </c>
      <c r="I9" t="s">
        <v>97</v>
      </c>
    </row>
    <row r="10" spans="2:18" ht="10.5" x14ac:dyDescent="0.2">
      <c r="B10" s="5" t="s">
        <v>33</v>
      </c>
      <c r="C10" s="5" t="s">
        <v>58</v>
      </c>
      <c r="D10" s="12">
        <f>IF(ISNUMBER('Calculation of CBA input'!O81),1,0)</f>
        <v>0</v>
      </c>
      <c r="E10" s="12">
        <f>IF(ISNUMBER(In_Data!F10),1,0)</f>
        <v>1</v>
      </c>
      <c r="F10" s="12">
        <f>IF(ISNUMBER(In_Data!G10),1,0)</f>
        <v>1</v>
      </c>
      <c r="G10" s="13">
        <f t="shared" si="1"/>
        <v>2</v>
      </c>
      <c r="I10" t="s">
        <v>58</v>
      </c>
    </row>
    <row r="11" spans="2:18" ht="10.5" x14ac:dyDescent="0.2">
      <c r="B11" s="5" t="s">
        <v>33</v>
      </c>
      <c r="C11" s="5" t="s">
        <v>60</v>
      </c>
      <c r="D11" s="12">
        <f>IF(ISNUMBER('Calculation of CBA input'!O82),1,0)</f>
        <v>0</v>
      </c>
      <c r="E11" s="12">
        <f>IF(ISNUMBER(In_Data!F11),1,0)</f>
        <v>1</v>
      </c>
      <c r="F11" s="12">
        <f>IF(ISNUMBER(In_Data!G11),1,0)</f>
        <v>1</v>
      </c>
      <c r="G11" s="13">
        <f t="shared" si="1"/>
        <v>2</v>
      </c>
      <c r="I11" t="s">
        <v>60</v>
      </c>
    </row>
    <row r="12" spans="2:18" ht="10.5" x14ac:dyDescent="0.2">
      <c r="B12" s="5" t="s">
        <v>33</v>
      </c>
      <c r="C12" s="5" t="s">
        <v>62</v>
      </c>
      <c r="D12" s="12">
        <f>IF(ISNUMBER('Calculation of CBA input'!O83),1,0)</f>
        <v>0</v>
      </c>
      <c r="E12" s="12">
        <f>IF(ISNUMBER(In_Data!F12),1,0)</f>
        <v>1</v>
      </c>
      <c r="F12" s="12">
        <f>IF(ISNUMBER(In_Data!G12),1,0)</f>
        <v>1</v>
      </c>
      <c r="G12" s="13">
        <f t="shared" si="1"/>
        <v>2</v>
      </c>
      <c r="I12" t="s">
        <v>62</v>
      </c>
    </row>
    <row r="13" spans="2:18" ht="10.5" x14ac:dyDescent="0.2">
      <c r="B13" s="5" t="s">
        <v>33</v>
      </c>
      <c r="C13" s="5" t="s">
        <v>64</v>
      </c>
      <c r="D13" s="12">
        <f>IF(ISNUMBER('Calculation of CBA input'!O84),1,0)</f>
        <v>0</v>
      </c>
      <c r="E13" s="12">
        <f>IF(ISNUMBER(In_Data!F13),1,0)</f>
        <v>1</v>
      </c>
      <c r="F13" s="12">
        <f>IF(ISNUMBER(In_Data!G13),1,0)</f>
        <v>1</v>
      </c>
      <c r="G13" s="13">
        <f t="shared" si="1"/>
        <v>2</v>
      </c>
      <c r="I13" t="s">
        <v>64</v>
      </c>
    </row>
    <row r="14" spans="2:18" ht="10.5" x14ac:dyDescent="0.2">
      <c r="B14" s="5" t="s">
        <v>33</v>
      </c>
      <c r="C14" s="5" t="s">
        <v>25</v>
      </c>
      <c r="D14" s="12">
        <f>IF(ISNUMBER('Calculation of CBA input'!O85),1,0)</f>
        <v>0</v>
      </c>
      <c r="E14" s="12">
        <f>IF(ISNUMBER(In_Data!F14),1,0)</f>
        <v>1</v>
      </c>
      <c r="F14" s="12">
        <f>IF(ISNUMBER(In_Data!G14),1,0)</f>
        <v>1</v>
      </c>
      <c r="G14" s="13">
        <f t="shared" si="1"/>
        <v>2</v>
      </c>
      <c r="I14" t="s">
        <v>25</v>
      </c>
    </row>
    <row r="15" spans="2:18" ht="10.5" x14ac:dyDescent="0.2">
      <c r="B15" s="5" t="s">
        <v>38</v>
      </c>
      <c r="C15" s="5" t="s">
        <v>54</v>
      </c>
      <c r="D15" s="12">
        <f>IF(ISNUMBER('Calculation of CBA input'!O86),1,0)</f>
        <v>0</v>
      </c>
      <c r="E15" s="12">
        <f>IF(ISNUMBER(In_Data!F15),1,0)</f>
        <v>1</v>
      </c>
      <c r="F15" s="12">
        <f>IF(ISNUMBER(In_Data!G15),1,0)</f>
        <v>1</v>
      </c>
      <c r="G15" s="13">
        <f t="shared" si="1"/>
        <v>2</v>
      </c>
    </row>
    <row r="16" spans="2:18" ht="10.5" x14ac:dyDescent="0.2">
      <c r="B16" s="5" t="s">
        <v>38</v>
      </c>
      <c r="C16" s="5" t="s">
        <v>97</v>
      </c>
      <c r="D16" s="12">
        <f>IF(ISNUMBER('Calculation of CBA input'!O87),1,0)</f>
        <v>0</v>
      </c>
      <c r="E16" s="12">
        <f>IF(ISNUMBER(In_Data!F16),1,0)</f>
        <v>1</v>
      </c>
      <c r="F16" s="12">
        <f>IF(ISNUMBER(In_Data!G16),1,0)</f>
        <v>1</v>
      </c>
      <c r="G16" s="13">
        <f t="shared" ref="G16:G21" si="2">SUM(D16:F16)</f>
        <v>2</v>
      </c>
    </row>
    <row r="17" spans="2:7" ht="10.5" x14ac:dyDescent="0.2">
      <c r="B17" s="5" t="s">
        <v>38</v>
      </c>
      <c r="C17" s="5" t="s">
        <v>58</v>
      </c>
      <c r="D17" s="12">
        <f>IF(ISNUMBER('Calculation of CBA input'!#REF!),1,0)</f>
        <v>0</v>
      </c>
      <c r="E17" s="12">
        <f>IF(ISNUMBER(In_Data!F17),1,0)</f>
        <v>1</v>
      </c>
      <c r="F17" s="12">
        <f>IF(ISNUMBER(In_Data!G17),1,0)</f>
        <v>1</v>
      </c>
      <c r="G17" s="13">
        <f t="shared" si="2"/>
        <v>2</v>
      </c>
    </row>
    <row r="18" spans="2:7" ht="10.5" x14ac:dyDescent="0.2">
      <c r="B18" s="5" t="s">
        <v>38</v>
      </c>
      <c r="C18" s="5" t="s">
        <v>60</v>
      </c>
      <c r="D18" s="12">
        <f>IF(ISNUMBER('Calculation of CBA input'!#REF!),1,0)</f>
        <v>0</v>
      </c>
      <c r="E18" s="12">
        <f>IF(ISNUMBER(In_Data!F18),1,0)</f>
        <v>1</v>
      </c>
      <c r="F18" s="12">
        <f>IF(ISNUMBER(In_Data!G18),1,0)</f>
        <v>1</v>
      </c>
      <c r="G18" s="13">
        <f t="shared" si="2"/>
        <v>2</v>
      </c>
    </row>
    <row r="19" spans="2:7" ht="10.5" x14ac:dyDescent="0.2">
      <c r="B19" s="5" t="s">
        <v>38</v>
      </c>
      <c r="C19" s="5" t="s">
        <v>62</v>
      </c>
      <c r="D19" s="12">
        <f>IF(ISNUMBER('Calculation of CBA input'!#REF!),1,0)</f>
        <v>0</v>
      </c>
      <c r="E19" s="12">
        <f>IF(ISNUMBER(In_Data!F19),1,0)</f>
        <v>1</v>
      </c>
      <c r="F19" s="12">
        <f>IF(ISNUMBER(In_Data!G19),1,0)</f>
        <v>1</v>
      </c>
      <c r="G19" s="13">
        <f t="shared" si="2"/>
        <v>2</v>
      </c>
    </row>
    <row r="20" spans="2:7" ht="10.5" x14ac:dyDescent="0.2">
      <c r="B20" s="5" t="s">
        <v>38</v>
      </c>
      <c r="C20" s="5" t="s">
        <v>64</v>
      </c>
      <c r="D20" s="12">
        <f>IF(ISNUMBER('Calculation of CBA input'!#REF!),1,0)</f>
        <v>0</v>
      </c>
      <c r="E20" s="12">
        <f>IF(ISNUMBER(In_Data!F20),1,0)</f>
        <v>1</v>
      </c>
      <c r="F20" s="12">
        <f>IF(ISNUMBER(In_Data!G20),1,0)</f>
        <v>1</v>
      </c>
      <c r="G20" s="13">
        <f t="shared" si="2"/>
        <v>2</v>
      </c>
    </row>
    <row r="21" spans="2:7" ht="10.5" x14ac:dyDescent="0.2">
      <c r="B21" s="5" t="s">
        <v>38</v>
      </c>
      <c r="C21" s="5" t="s">
        <v>25</v>
      </c>
      <c r="D21" s="12">
        <f>IF(ISNUMBER(In_Data!E21),1,0)</f>
        <v>1</v>
      </c>
      <c r="E21" s="12">
        <f>IF(ISNUMBER(In_Data!F21),1,0)</f>
        <v>1</v>
      </c>
      <c r="F21" s="12">
        <f>IF(ISNUMBER(In_Data!G21),1,0)</f>
        <v>1</v>
      </c>
      <c r="G21" s="13">
        <f t="shared" si="2"/>
        <v>3</v>
      </c>
    </row>
    <row r="26" spans="2:7" ht="11" thickBot="1" x14ac:dyDescent="0.25">
      <c r="B26" s="7" t="s">
        <v>33</v>
      </c>
      <c r="C26" s="7" t="s">
        <v>78</v>
      </c>
      <c r="D26" s="7" t="s">
        <v>94</v>
      </c>
      <c r="E26" s="7"/>
    </row>
    <row r="27" spans="2:7" ht="10.5" x14ac:dyDescent="0.2">
      <c r="B27" s="5" t="s">
        <v>33</v>
      </c>
      <c r="C27" s="5" t="s">
        <v>22</v>
      </c>
      <c r="D27" s="12">
        <f>IF(ISNUMBER(In_Data!E47),1,0)</f>
        <v>1</v>
      </c>
      <c r="E27" s="13"/>
    </row>
    <row r="28" spans="2:7" ht="10.5" x14ac:dyDescent="0.2">
      <c r="B28" s="5" t="s">
        <v>33</v>
      </c>
      <c r="C28" s="5" t="s">
        <v>90</v>
      </c>
      <c r="D28" s="12">
        <f>IF(ISNUMBER(In_Data!E48),1,0)</f>
        <v>1</v>
      </c>
      <c r="E28" s="13"/>
    </row>
    <row r="29" spans="2:7" ht="10.5" x14ac:dyDescent="0.2">
      <c r="B29" s="5" t="s">
        <v>38</v>
      </c>
      <c r="C29" s="5" t="s">
        <v>22</v>
      </c>
      <c r="D29" s="12">
        <f>IF(ISNUMBER(In_Data!E49),1,0)</f>
        <v>1</v>
      </c>
      <c r="E29" s="13"/>
    </row>
    <row r="30" spans="2:7" ht="10.5" x14ac:dyDescent="0.2">
      <c r="B30" s="5" t="s">
        <v>38</v>
      </c>
      <c r="C30" s="5" t="s">
        <v>90</v>
      </c>
      <c r="D30" s="12">
        <f>IF(ISNUMBER(In_Data!E50),1,0)</f>
        <v>1</v>
      </c>
      <c r="E30" s="13"/>
    </row>
    <row r="35" spans="3:4" ht="11" thickBot="1" x14ac:dyDescent="0.25">
      <c r="D35" s="7" t="s">
        <v>94</v>
      </c>
    </row>
    <row r="36" spans="3:4" ht="10.5" x14ac:dyDescent="0.2">
      <c r="C36" s="5" t="s">
        <v>22</v>
      </c>
      <c r="D36" s="4" t="str">
        <f>IF(AND(D27=1,D29=1),"Defined","Not Defined")</f>
        <v>Defined</v>
      </c>
    </row>
    <row r="37" spans="3:4" ht="10.5" x14ac:dyDescent="0.2">
      <c r="C37" s="5" t="s">
        <v>98</v>
      </c>
      <c r="D37" s="4" t="str">
        <f>IF(AND(D28=1,D30=1),"Defined","Not Defined")</f>
        <v>Defined</v>
      </c>
    </row>
    <row r="38" spans="3:4" ht="10.5" x14ac:dyDescent="0.2">
      <c r="C38" s="5" t="s">
        <v>54</v>
      </c>
      <c r="D38" s="13" t="str">
        <f t="shared" ref="D38:D44" si="3">IF(G8&gt;0,IF(G8=G15,"Defined","BY inconsistent"),"Not defined")</f>
        <v>Defined</v>
      </c>
    </row>
    <row r="39" spans="3:4" ht="10.5" x14ac:dyDescent="0.2">
      <c r="C39" s="5" t="s">
        <v>97</v>
      </c>
      <c r="D39" s="13" t="str">
        <f t="shared" si="3"/>
        <v>Defined</v>
      </c>
    </row>
    <row r="40" spans="3:4" ht="10.5" x14ac:dyDescent="0.2">
      <c r="C40" s="5" t="s">
        <v>58</v>
      </c>
      <c r="D40" s="13" t="str">
        <f t="shared" si="3"/>
        <v>Defined</v>
      </c>
    </row>
    <row r="41" spans="3:4" ht="10.5" x14ac:dyDescent="0.2">
      <c r="C41" s="5" t="s">
        <v>60</v>
      </c>
      <c r="D41" s="13" t="str">
        <f t="shared" si="3"/>
        <v>Defined</v>
      </c>
    </row>
    <row r="42" spans="3:4" ht="10.5" x14ac:dyDescent="0.2">
      <c r="C42" s="5" t="s">
        <v>62</v>
      </c>
      <c r="D42" s="13" t="str">
        <f t="shared" si="3"/>
        <v>Defined</v>
      </c>
    </row>
    <row r="43" spans="3:4" ht="10.5" x14ac:dyDescent="0.2">
      <c r="C43" s="5" t="s">
        <v>64</v>
      </c>
      <c r="D43" s="13" t="str">
        <f t="shared" si="3"/>
        <v>Defined</v>
      </c>
    </row>
    <row r="44" spans="3:4" ht="10.5" x14ac:dyDescent="0.2">
      <c r="C44" s="5" t="s">
        <v>25</v>
      </c>
      <c r="D44" s="13" t="str">
        <f t="shared" si="3"/>
        <v>BY inconsistent</v>
      </c>
    </row>
  </sheetData>
  <sheetProtection algorithmName="SHA-512" hashValue="YRlSXd8gqwQ5q9BTo8Jy+8FCbIH/6neDqC333aLdSDFoCT5X09MCLYsOk/qnRolQJKHFQEz0dE1VB8IYec5Ljg==" saltValue="V7fWROhjCaI3kgJtV99Yqg==" spinCount="100000" sheet="1" objects="1" scenarios="1"/>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tint="0.499984740745262"/>
  </sheetPr>
  <dimension ref="B2:X75"/>
  <sheetViews>
    <sheetView showGridLines="0" workbookViewId="0">
      <selection activeCell="D7" sqref="D7:D22 C32 D4"/>
    </sheetView>
  </sheetViews>
  <sheetFormatPr defaultRowHeight="10" x14ac:dyDescent="0.2"/>
  <cols>
    <col min="3" max="3" width="14.6640625" customWidth="1"/>
    <col min="4" max="4" width="17.6640625" bestFit="1" customWidth="1"/>
  </cols>
  <sheetData>
    <row r="2" spans="2:24" ht="13" x14ac:dyDescent="0.3">
      <c r="B2" s="9" t="s">
        <v>99</v>
      </c>
      <c r="C2" s="9"/>
      <c r="D2" s="9"/>
      <c r="E2" s="9"/>
      <c r="F2" s="9"/>
      <c r="G2" s="9"/>
      <c r="H2" s="9"/>
      <c r="I2" s="9"/>
      <c r="J2" s="9"/>
      <c r="K2" s="9"/>
      <c r="L2" s="9"/>
      <c r="M2" s="9"/>
      <c r="N2" s="9"/>
      <c r="O2" s="9"/>
      <c r="P2" s="9"/>
      <c r="Q2" s="9"/>
      <c r="R2" s="9"/>
      <c r="S2" s="9"/>
      <c r="T2" s="9"/>
      <c r="U2" s="9"/>
      <c r="V2" s="9"/>
      <c r="W2" s="9"/>
      <c r="X2" s="9"/>
    </row>
    <row r="4" spans="2:24" x14ac:dyDescent="0.2">
      <c r="C4" t="s">
        <v>100</v>
      </c>
      <c r="D4" s="21">
        <f>COUNTA(C7:C22)</f>
        <v>16</v>
      </c>
    </row>
    <row r="6" spans="2:24" ht="10.5" x14ac:dyDescent="0.2">
      <c r="C6" s="5"/>
      <c r="D6" s="5" t="s">
        <v>85</v>
      </c>
    </row>
    <row r="7" spans="2:24" ht="10.5" x14ac:dyDescent="0.2">
      <c r="C7" s="5" t="s">
        <v>53</v>
      </c>
      <c r="D7" s="12" t="str">
        <f t="shared" ref="D7:D22" si="0">$C7&amp;"_"&amp;D$6</f>
        <v>PR_GenCost_S1</v>
      </c>
    </row>
    <row r="8" spans="2:24" ht="10.5" x14ac:dyDescent="0.2">
      <c r="C8" s="5" t="s">
        <v>55</v>
      </c>
      <c r="D8" s="12" t="str">
        <f t="shared" si="0"/>
        <v>PR_SysInt_S1</v>
      </c>
    </row>
    <row r="9" spans="2:24" ht="10.5" x14ac:dyDescent="0.2">
      <c r="C9" s="5" t="s">
        <v>57</v>
      </c>
      <c r="D9" s="12" t="str">
        <f t="shared" si="0"/>
        <v>PR_Support_S1</v>
      </c>
    </row>
    <row r="10" spans="2:24" ht="10.5" x14ac:dyDescent="0.2">
      <c r="C10" s="5" t="s">
        <v>59</v>
      </c>
      <c r="D10" s="12" t="str">
        <f t="shared" si="0"/>
        <v>PR_GHG_S1</v>
      </c>
    </row>
    <row r="11" spans="2:24" ht="10.5" x14ac:dyDescent="0.2">
      <c r="C11" s="5" t="s">
        <v>61</v>
      </c>
      <c r="D11" s="12" t="str">
        <f t="shared" si="0"/>
        <v>PR_SoS_S1</v>
      </c>
    </row>
    <row r="12" spans="2:24" ht="10.5" x14ac:dyDescent="0.2">
      <c r="C12" s="5" t="s">
        <v>63</v>
      </c>
      <c r="D12" s="12" t="str">
        <f t="shared" si="0"/>
        <v>PR_Poll_S1</v>
      </c>
    </row>
    <row r="13" spans="2:24" ht="10.5" x14ac:dyDescent="0.2">
      <c r="C13" s="5" t="s">
        <v>65</v>
      </c>
      <c r="D13" s="12" t="str">
        <f t="shared" si="0"/>
        <v>PR_Innov_S1</v>
      </c>
    </row>
    <row r="14" spans="2:24" ht="10.5" x14ac:dyDescent="0.2">
      <c r="C14" s="5" t="s">
        <v>66</v>
      </c>
      <c r="D14" s="12" t="str">
        <f t="shared" si="0"/>
        <v>CF_GenCost_S1</v>
      </c>
    </row>
    <row r="15" spans="2:24" ht="10.5" x14ac:dyDescent="0.2">
      <c r="C15" s="5" t="s">
        <v>67</v>
      </c>
      <c r="D15" s="12" t="str">
        <f t="shared" si="0"/>
        <v>CF_SysInt_S1</v>
      </c>
    </row>
    <row r="16" spans="2:24" ht="10.5" x14ac:dyDescent="0.2">
      <c r="C16" s="5" t="s">
        <v>68</v>
      </c>
      <c r="D16" s="12" t="str">
        <f t="shared" si="0"/>
        <v>CF_Support_S1</v>
      </c>
    </row>
    <row r="17" spans="2:24" ht="10.5" x14ac:dyDescent="0.2">
      <c r="C17" s="5" t="s">
        <v>69</v>
      </c>
      <c r="D17" s="12" t="str">
        <f t="shared" si="0"/>
        <v>CF_GHG_S1</v>
      </c>
    </row>
    <row r="18" spans="2:24" ht="10.5" x14ac:dyDescent="0.2">
      <c r="C18" s="5" t="s">
        <v>70</v>
      </c>
      <c r="D18" s="12" t="str">
        <f t="shared" si="0"/>
        <v>CF_SoS_S1</v>
      </c>
    </row>
    <row r="19" spans="2:24" ht="10.5" x14ac:dyDescent="0.2">
      <c r="C19" s="5" t="s">
        <v>71</v>
      </c>
      <c r="D19" s="12" t="str">
        <f t="shared" si="0"/>
        <v>CF_Poll_S1</v>
      </c>
    </row>
    <row r="20" spans="2:24" ht="10.5" x14ac:dyDescent="0.2">
      <c r="C20" s="5" t="s">
        <v>72</v>
      </c>
      <c r="D20" s="12" t="str">
        <f t="shared" si="0"/>
        <v>CF_Innov_S1</v>
      </c>
    </row>
    <row r="21" spans="2:24" ht="10.5" x14ac:dyDescent="0.2">
      <c r="C21" s="5" t="s">
        <v>79</v>
      </c>
      <c r="D21" s="12" t="str">
        <f t="shared" si="0"/>
        <v>PR_OPEX_S1</v>
      </c>
    </row>
    <row r="22" spans="2:24" ht="10.5" x14ac:dyDescent="0.2">
      <c r="C22" s="5" t="s">
        <v>80</v>
      </c>
      <c r="D22" s="12" t="str">
        <f t="shared" si="0"/>
        <v>CF_OPEX_S1</v>
      </c>
    </row>
    <row r="25" spans="2:24" ht="13" x14ac:dyDescent="0.3">
      <c r="B25" s="9" t="s">
        <v>101</v>
      </c>
      <c r="C25" s="9"/>
      <c r="D25" s="9"/>
      <c r="E25" s="9"/>
      <c r="F25" s="9"/>
      <c r="G25" s="9"/>
      <c r="H25" s="9"/>
      <c r="I25" s="9"/>
      <c r="J25" s="9"/>
      <c r="K25" s="9"/>
      <c r="L25" s="9"/>
      <c r="M25" s="9"/>
      <c r="N25" s="9"/>
      <c r="O25" s="9"/>
      <c r="P25" s="9"/>
      <c r="Q25" s="9"/>
      <c r="R25" s="9"/>
      <c r="S25" s="9"/>
      <c r="T25" s="9"/>
      <c r="U25" s="9"/>
      <c r="V25" s="9"/>
      <c r="W25" s="9"/>
      <c r="X25" s="9"/>
    </row>
    <row r="27" spans="2:24" ht="10.5" x14ac:dyDescent="0.2">
      <c r="C27" s="5" t="s">
        <v>102</v>
      </c>
      <c r="D27" s="5" t="s">
        <v>103</v>
      </c>
    </row>
    <row r="28" spans="2:24" x14ac:dyDescent="0.2">
      <c r="C28" s="14">
        <v>1</v>
      </c>
      <c r="D28" s="12" t="str" cm="1">
        <f t="array" ref="D28">IF(MOD(C28,$D$4)=0,
INDEX($D$7:$D$22,$D$4,QUOTIENT(C28,$D$4)),
INDEX($D$7:$D$22,MOD(C28,$D$4),QUOTIENT(C28,$D$4)+1))</f>
        <v>PR_GenCost_S1</v>
      </c>
    </row>
    <row r="29" spans="2:24" x14ac:dyDescent="0.2">
      <c r="C29" s="14">
        <v>2</v>
      </c>
      <c r="D29" s="12" t="str" cm="1">
        <f t="array" ref="D29">IF(MOD(C29,$D$4)=0,
INDEX($D$7:$D$22,$D$4,QUOTIENT(C29,$D$4)),
INDEX($D$7:$D$22,MOD(C29,$D$4),QUOTIENT(C29,$D$4)+1))</f>
        <v>PR_SysInt_S1</v>
      </c>
    </row>
    <row r="30" spans="2:24" x14ac:dyDescent="0.2">
      <c r="C30" s="14">
        <v>3</v>
      </c>
      <c r="D30" s="12" t="str" cm="1">
        <f t="array" ref="D30">IF(MOD(C30,$D$4)=0,
INDEX($D$7:$D$22,$D$4,QUOTIENT(C30,$D$4)),
INDEX($D$7:$D$22,MOD(C30,$D$4),QUOTIENT(C30,$D$4)+1))</f>
        <v>PR_Support_S1</v>
      </c>
    </row>
    <row r="31" spans="2:24" x14ac:dyDescent="0.2">
      <c r="C31" s="14">
        <v>4</v>
      </c>
      <c r="D31" s="12" t="str" cm="1">
        <f t="array" ref="D31">IF(MOD(C31,$D$4)=0,
INDEX($D$7:$D$22,$D$4,QUOTIENT(C31,$D$4)),
INDEX($D$7:$D$22,MOD(C31,$D$4),QUOTIENT(C31,$D$4)+1))</f>
        <v>PR_GHG_S1</v>
      </c>
    </row>
    <row r="32" spans="2:24" x14ac:dyDescent="0.2">
      <c r="C32" s="14">
        <v>5</v>
      </c>
      <c r="D32" s="12" t="str" cm="1">
        <f t="array" ref="D32">IF(MOD(C32,$D$4)=0,
INDEX($D$7:$D$22,$D$4,QUOTIENT(C32,$D$4)),
INDEX($D$7:$D$22,MOD(C32,$D$4),QUOTIENT(C32,$D$4)+1))</f>
        <v>PR_SoS_S1</v>
      </c>
    </row>
    <row r="33" spans="3:4" x14ac:dyDescent="0.2">
      <c r="C33" s="14">
        <v>6</v>
      </c>
      <c r="D33" s="12" t="str" cm="1">
        <f t="array" ref="D33">IF(MOD(C33,$D$4)=0,
INDEX($D$7:$D$22,$D$4,QUOTIENT(C33,$D$4)),
INDEX($D$7:$D$22,MOD(C33,$D$4),QUOTIENT(C33,$D$4)+1))</f>
        <v>PR_Poll_S1</v>
      </c>
    </row>
    <row r="34" spans="3:4" x14ac:dyDescent="0.2">
      <c r="C34" s="14">
        <v>7</v>
      </c>
      <c r="D34" s="12" t="str" cm="1">
        <f t="array" ref="D34">IF(MOD(C34,$D$4)=0,
INDEX($D$7:$D$22,$D$4,QUOTIENT(C34,$D$4)),
INDEX($D$7:$D$22,MOD(C34,$D$4),QUOTIENT(C34,$D$4)+1))</f>
        <v>PR_Innov_S1</v>
      </c>
    </row>
    <row r="35" spans="3:4" x14ac:dyDescent="0.2">
      <c r="C35" s="14">
        <v>8</v>
      </c>
      <c r="D35" s="12" t="str" cm="1">
        <f t="array" ref="D35">IF(MOD(C35,$D$4)=0,
INDEX($D$7:$D$22,$D$4,QUOTIENT(C35,$D$4)),
INDEX($D$7:$D$22,MOD(C35,$D$4),QUOTIENT(C35,$D$4)+1))</f>
        <v>CF_GenCost_S1</v>
      </c>
    </row>
    <row r="36" spans="3:4" x14ac:dyDescent="0.2">
      <c r="C36" s="14">
        <v>9</v>
      </c>
      <c r="D36" s="12" t="str" cm="1">
        <f t="array" ref="D36">IF(MOD(C36,$D$4)=0,
INDEX($D$7:$D$22,$D$4,QUOTIENT(C36,$D$4)),
INDEX($D$7:$D$22,MOD(C36,$D$4),QUOTIENT(C36,$D$4)+1))</f>
        <v>CF_SysInt_S1</v>
      </c>
    </row>
    <row r="37" spans="3:4" x14ac:dyDescent="0.2">
      <c r="C37" s="14">
        <v>10</v>
      </c>
      <c r="D37" s="12" t="str" cm="1">
        <f t="array" ref="D37">IF(MOD(C37,$D$4)=0,
INDEX($D$7:$D$22,$D$4,QUOTIENT(C37,$D$4)),
INDEX($D$7:$D$22,MOD(C37,$D$4),QUOTIENT(C37,$D$4)+1))</f>
        <v>CF_Support_S1</v>
      </c>
    </row>
    <row r="38" spans="3:4" x14ac:dyDescent="0.2">
      <c r="C38" s="14">
        <v>11</v>
      </c>
      <c r="D38" s="12" t="str" cm="1">
        <f t="array" ref="D38">IF(MOD(C38,$D$4)=0,
INDEX($D$7:$D$22,$D$4,QUOTIENT(C38,$D$4)),
INDEX($D$7:$D$22,MOD(C38,$D$4),QUOTIENT(C38,$D$4)+1))</f>
        <v>CF_GHG_S1</v>
      </c>
    </row>
    <row r="39" spans="3:4" x14ac:dyDescent="0.2">
      <c r="C39" s="14">
        <v>12</v>
      </c>
      <c r="D39" s="12" t="str" cm="1">
        <f t="array" ref="D39">IF(MOD(C39,$D$4)=0,
INDEX($D$7:$D$22,$D$4,QUOTIENT(C39,$D$4)),
INDEX($D$7:$D$22,MOD(C39,$D$4),QUOTIENT(C39,$D$4)+1))</f>
        <v>CF_SoS_S1</v>
      </c>
    </row>
    <row r="40" spans="3:4" x14ac:dyDescent="0.2">
      <c r="C40" s="14">
        <v>13</v>
      </c>
      <c r="D40" s="12" t="str" cm="1">
        <f t="array" ref="D40">IF(MOD(C40,$D$4)=0,
INDEX($D$7:$D$22,$D$4,QUOTIENT(C40,$D$4)),
INDEX($D$7:$D$22,MOD(C40,$D$4),QUOTIENT(C40,$D$4)+1))</f>
        <v>CF_Poll_S1</v>
      </c>
    </row>
    <row r="41" spans="3:4" x14ac:dyDescent="0.2">
      <c r="C41" s="14">
        <v>14</v>
      </c>
      <c r="D41" s="12" t="str" cm="1">
        <f t="array" ref="D41">IF(MOD(C41,$D$4)=0,
INDEX($D$7:$D$22,$D$4,QUOTIENT(C41,$D$4)),
INDEX($D$7:$D$22,MOD(C41,$D$4),QUOTIENT(C41,$D$4)+1))</f>
        <v>CF_Innov_S1</v>
      </c>
    </row>
    <row r="42" spans="3:4" x14ac:dyDescent="0.2">
      <c r="C42" s="14">
        <v>15</v>
      </c>
      <c r="D42" s="12" t="str" cm="1">
        <f t="array" ref="D42">IF(MOD(C42,$D$4)=0,
INDEX($D$7:$D$22,$D$4,QUOTIENT(C42,$D$4)),
INDEX($D$7:$D$22,MOD(C42,$D$4),QUOTIENT(C42,$D$4)+1))</f>
        <v>PR_OPEX_S1</v>
      </c>
    </row>
    <row r="43" spans="3:4" x14ac:dyDescent="0.2">
      <c r="C43" s="14">
        <v>16</v>
      </c>
      <c r="D43" s="12" t="str" cm="1">
        <f t="array" ref="D43">IF(MOD(C43,$D$4)=0,
INDEX($D$7:$D$22,$D$4,QUOTIENT(C43,$D$4)),
INDEX($D$7:$D$22,MOD(C43,$D$4),QUOTIENT(C43,$D$4)+1))</f>
        <v>CF_OPEX_S1</v>
      </c>
    </row>
    <row r="44" spans="3:4" x14ac:dyDescent="0.2">
      <c r="C44" s="14">
        <v>17</v>
      </c>
      <c r="D44" s="12" t="e" cm="1">
        <f t="array" ref="D44">IF(MOD(C44,$D$4)=0,
INDEX($D$7:$D$22,$D$4,QUOTIENT(C44,$D$4)),
INDEX($D$7:$D$22,MOD(C44,$D$4),QUOTIENT(C44,$D$4)+1))</f>
        <v>#REF!</v>
      </c>
    </row>
    <row r="45" spans="3:4" x14ac:dyDescent="0.2">
      <c r="C45" s="14">
        <v>18</v>
      </c>
      <c r="D45" s="12" t="e" cm="1">
        <f t="array" ref="D45">IF(MOD(C45,$D$4)=0,
INDEX($D$7:$D$22,$D$4,QUOTIENT(C45,$D$4)),
INDEX($D$7:$D$22,MOD(C45,$D$4),QUOTIENT(C45,$D$4)+1))</f>
        <v>#REF!</v>
      </c>
    </row>
    <row r="46" spans="3:4" x14ac:dyDescent="0.2">
      <c r="C46" s="14">
        <v>19</v>
      </c>
      <c r="D46" s="12" t="e" cm="1">
        <f t="array" ref="D46">IF(MOD(C46,$D$4)=0,
INDEX($D$7:$D$22,$D$4,QUOTIENT(C46,$D$4)),
INDEX($D$7:$D$22,MOD(C46,$D$4),QUOTIENT(C46,$D$4)+1))</f>
        <v>#REF!</v>
      </c>
    </row>
    <row r="47" spans="3:4" x14ac:dyDescent="0.2">
      <c r="C47" s="14">
        <v>20</v>
      </c>
      <c r="D47" s="12" t="e" cm="1">
        <f t="array" ref="D47">IF(MOD(C47,$D$4)=0,
INDEX($D$7:$D$22,$D$4,QUOTIENT(C47,$D$4)),
INDEX($D$7:$D$22,MOD(C47,$D$4),QUOTIENT(C47,$D$4)+1))</f>
        <v>#REF!</v>
      </c>
    </row>
    <row r="48" spans="3:4" x14ac:dyDescent="0.2">
      <c r="C48" s="14">
        <v>21</v>
      </c>
      <c r="D48" s="12" t="e" cm="1">
        <f t="array" ref="D48">IF(MOD(C48,$D$4)=0,
INDEX($D$7:$D$22,$D$4,QUOTIENT(C48,$D$4)),
INDEX($D$7:$D$22,MOD(C48,$D$4),QUOTIENT(C48,$D$4)+1))</f>
        <v>#REF!</v>
      </c>
    </row>
    <row r="49" spans="3:4" x14ac:dyDescent="0.2">
      <c r="C49" s="14">
        <v>22</v>
      </c>
      <c r="D49" s="12" t="e" cm="1">
        <f t="array" ref="D49">IF(MOD(C49,$D$4)=0,
INDEX($D$7:$D$22,$D$4,QUOTIENT(C49,$D$4)),
INDEX($D$7:$D$22,MOD(C49,$D$4),QUOTIENT(C49,$D$4)+1))</f>
        <v>#REF!</v>
      </c>
    </row>
    <row r="50" spans="3:4" x14ac:dyDescent="0.2">
      <c r="C50" s="14">
        <v>23</v>
      </c>
      <c r="D50" s="12" t="e" cm="1">
        <f t="array" ref="D50">IF(MOD(C50,$D$4)=0,
INDEX($D$7:$D$22,$D$4,QUOTIENT(C50,$D$4)),
INDEX($D$7:$D$22,MOD(C50,$D$4),QUOTIENT(C50,$D$4)+1))</f>
        <v>#REF!</v>
      </c>
    </row>
    <row r="51" spans="3:4" x14ac:dyDescent="0.2">
      <c r="C51" s="14">
        <v>24</v>
      </c>
      <c r="D51" s="12" t="e" cm="1">
        <f t="array" ref="D51">IF(MOD(C51,$D$4)=0,
INDEX($D$7:$D$22,$D$4,QUOTIENT(C51,$D$4)),
INDEX($D$7:$D$22,MOD(C51,$D$4),QUOTIENT(C51,$D$4)+1))</f>
        <v>#REF!</v>
      </c>
    </row>
    <row r="52" spans="3:4" x14ac:dyDescent="0.2">
      <c r="C52" s="14">
        <v>25</v>
      </c>
      <c r="D52" s="12" t="e" cm="1">
        <f t="array" ref="D52">IF(MOD(C52,$D$4)=0,
INDEX($D$7:$D$22,$D$4,QUOTIENT(C52,$D$4)),
INDEX($D$7:$D$22,MOD(C52,$D$4),QUOTIENT(C52,$D$4)+1))</f>
        <v>#REF!</v>
      </c>
    </row>
    <row r="53" spans="3:4" x14ac:dyDescent="0.2">
      <c r="C53" s="14">
        <v>26</v>
      </c>
      <c r="D53" s="12" t="e" cm="1">
        <f t="array" ref="D53">IF(MOD(C53,$D$4)=0,
INDEX($D$7:$D$22,$D$4,QUOTIENT(C53,$D$4)),
INDEX($D$7:$D$22,MOD(C53,$D$4),QUOTIENT(C53,$D$4)+1))</f>
        <v>#REF!</v>
      </c>
    </row>
    <row r="54" spans="3:4" x14ac:dyDescent="0.2">
      <c r="C54" s="14">
        <v>27</v>
      </c>
      <c r="D54" s="12" t="e" cm="1">
        <f t="array" ref="D54">IF(MOD(C54,$D$4)=0,
INDEX($D$7:$D$22,$D$4,QUOTIENT(C54,$D$4)),
INDEX($D$7:$D$22,MOD(C54,$D$4),QUOTIENT(C54,$D$4)+1))</f>
        <v>#REF!</v>
      </c>
    </row>
    <row r="55" spans="3:4" x14ac:dyDescent="0.2">
      <c r="C55" s="14">
        <v>28</v>
      </c>
      <c r="D55" s="12" t="e" cm="1">
        <f t="array" ref="D55">IF(MOD(C55,$D$4)=0,
INDEX($D$7:$D$22,$D$4,QUOTIENT(C55,$D$4)),
INDEX($D$7:$D$22,MOD(C55,$D$4),QUOTIENT(C55,$D$4)+1))</f>
        <v>#REF!</v>
      </c>
    </row>
    <row r="56" spans="3:4" x14ac:dyDescent="0.2">
      <c r="C56" s="14">
        <v>29</v>
      </c>
      <c r="D56" s="12" t="e" cm="1">
        <f t="array" ref="D56">IF(MOD(C56,$D$4)=0,
INDEX($D$7:$D$22,$D$4,QUOTIENT(C56,$D$4)),
INDEX($D$7:$D$22,MOD(C56,$D$4),QUOTIENT(C56,$D$4)+1))</f>
        <v>#REF!</v>
      </c>
    </row>
    <row r="57" spans="3:4" x14ac:dyDescent="0.2">
      <c r="C57" s="14">
        <v>30</v>
      </c>
      <c r="D57" s="12" t="e" cm="1">
        <f t="array" ref="D57">IF(MOD(C57,$D$4)=0,
INDEX($D$7:$D$22,$D$4,QUOTIENT(C57,$D$4)),
INDEX($D$7:$D$22,MOD(C57,$D$4),QUOTIENT(C57,$D$4)+1))</f>
        <v>#REF!</v>
      </c>
    </row>
    <row r="58" spans="3:4" x14ac:dyDescent="0.2">
      <c r="C58" s="14">
        <v>31</v>
      </c>
      <c r="D58" s="12" t="e" cm="1">
        <f t="array" ref="D58">IF(MOD(C58,$D$4)=0,
INDEX($D$7:$D$22,$D$4,QUOTIENT(C58,$D$4)),
INDEX($D$7:$D$22,MOD(C58,$D$4),QUOTIENT(C58,$D$4)+1))</f>
        <v>#REF!</v>
      </c>
    </row>
    <row r="59" spans="3:4" x14ac:dyDescent="0.2">
      <c r="C59" s="14">
        <v>32</v>
      </c>
      <c r="D59" s="12" t="e" cm="1">
        <f t="array" ref="D59">IF(MOD(C59,$D$4)=0,
INDEX($D$7:$D$22,$D$4,QUOTIENT(C59,$D$4)),
INDEX($D$7:$D$22,MOD(C59,$D$4),QUOTIENT(C59,$D$4)+1))</f>
        <v>#REF!</v>
      </c>
    </row>
    <row r="60" spans="3:4" x14ac:dyDescent="0.2">
      <c r="C60" s="14">
        <v>33</v>
      </c>
      <c r="D60" s="12" t="e" cm="1">
        <f t="array" ref="D60">IF(MOD(C60,$D$4)=0,
INDEX($D$7:$D$22,$D$4,QUOTIENT(C60,$D$4)),
INDEX($D$7:$D$22,MOD(C60,$D$4),QUOTIENT(C60,$D$4)+1))</f>
        <v>#REF!</v>
      </c>
    </row>
    <row r="61" spans="3:4" x14ac:dyDescent="0.2">
      <c r="C61" s="14">
        <v>34</v>
      </c>
      <c r="D61" s="12" t="e" cm="1">
        <f t="array" ref="D61">IF(MOD(C61,$D$4)=0,
INDEX($D$7:$D$22,$D$4,QUOTIENT(C61,$D$4)),
INDEX($D$7:$D$22,MOD(C61,$D$4),QUOTIENT(C61,$D$4)+1))</f>
        <v>#REF!</v>
      </c>
    </row>
    <row r="62" spans="3:4" x14ac:dyDescent="0.2">
      <c r="C62" s="14">
        <v>35</v>
      </c>
      <c r="D62" s="12" t="e" cm="1">
        <f t="array" ref="D62">IF(MOD(C62,$D$4)=0,
INDEX($D$7:$D$22,$D$4,QUOTIENT(C62,$D$4)),
INDEX($D$7:$D$22,MOD(C62,$D$4),QUOTIENT(C62,$D$4)+1))</f>
        <v>#REF!</v>
      </c>
    </row>
    <row r="63" spans="3:4" x14ac:dyDescent="0.2">
      <c r="C63" s="14">
        <v>36</v>
      </c>
      <c r="D63" s="12" t="e" cm="1">
        <f t="array" ref="D63">IF(MOD(C63,$D$4)=0,
INDEX($D$7:$D$22,$D$4,QUOTIENT(C63,$D$4)),
INDEX($D$7:$D$22,MOD(C63,$D$4),QUOTIENT(C63,$D$4)+1))</f>
        <v>#REF!</v>
      </c>
    </row>
    <row r="64" spans="3:4" x14ac:dyDescent="0.2">
      <c r="C64" s="14">
        <v>37</v>
      </c>
      <c r="D64" s="12" t="e" cm="1">
        <f t="array" ref="D64">IF(MOD(C64,$D$4)=0,
INDEX($D$7:$D$22,$D$4,QUOTIENT(C64,$D$4)),
INDEX($D$7:$D$22,MOD(C64,$D$4),QUOTIENT(C64,$D$4)+1))</f>
        <v>#REF!</v>
      </c>
    </row>
    <row r="65" spans="3:4" x14ac:dyDescent="0.2">
      <c r="C65" s="14">
        <v>38</v>
      </c>
      <c r="D65" s="12" t="e" cm="1">
        <f t="array" ref="D65">IF(MOD(C65,$D$4)=0,
INDEX($D$7:$D$22,$D$4,QUOTIENT(C65,$D$4)),
INDEX($D$7:$D$22,MOD(C65,$D$4),QUOTIENT(C65,$D$4)+1))</f>
        <v>#REF!</v>
      </c>
    </row>
    <row r="66" spans="3:4" x14ac:dyDescent="0.2">
      <c r="C66" s="14">
        <v>39</v>
      </c>
      <c r="D66" s="12" t="e" cm="1">
        <f t="array" ref="D66">IF(MOD(C66,$D$4)=0,
INDEX($D$7:$D$22,$D$4,QUOTIENT(C66,$D$4)),
INDEX($D$7:$D$22,MOD(C66,$D$4),QUOTIENT(C66,$D$4)+1))</f>
        <v>#REF!</v>
      </c>
    </row>
    <row r="67" spans="3:4" x14ac:dyDescent="0.2">
      <c r="C67" s="14">
        <v>40</v>
      </c>
      <c r="D67" s="12" t="e" cm="1">
        <f t="array" ref="D67">IF(MOD(C67,$D$4)=0,
INDEX($D$7:$D$22,$D$4,QUOTIENT(C67,$D$4)),
INDEX($D$7:$D$22,MOD(C67,$D$4),QUOTIENT(C67,$D$4)+1))</f>
        <v>#REF!</v>
      </c>
    </row>
    <row r="68" spans="3:4" x14ac:dyDescent="0.2">
      <c r="C68" s="14">
        <v>41</v>
      </c>
      <c r="D68" s="12" t="e" cm="1">
        <f t="array" ref="D68">IF(MOD(C68,$D$4)=0,
INDEX($D$7:$D$22,$D$4,QUOTIENT(C68,$D$4)),
INDEX($D$7:$D$22,MOD(C68,$D$4),QUOTIENT(C68,$D$4)+1))</f>
        <v>#REF!</v>
      </c>
    </row>
    <row r="69" spans="3:4" x14ac:dyDescent="0.2">
      <c r="C69" s="14">
        <v>42</v>
      </c>
      <c r="D69" s="12" t="e" cm="1">
        <f t="array" ref="D69">IF(MOD(C69,$D$4)=0,
INDEX($D$7:$D$22,$D$4,QUOTIENT(C69,$D$4)),
INDEX($D$7:$D$22,MOD(C69,$D$4),QUOTIENT(C69,$D$4)+1))</f>
        <v>#REF!</v>
      </c>
    </row>
    <row r="70" spans="3:4" x14ac:dyDescent="0.2">
      <c r="C70" s="14">
        <v>43</v>
      </c>
      <c r="D70" s="12" t="e" cm="1">
        <f t="array" ref="D70">IF(MOD(C70,$D$4)=0,
INDEX($D$7:$D$22,$D$4,QUOTIENT(C70,$D$4)),
INDEX($D$7:$D$22,MOD(C70,$D$4),QUOTIENT(C70,$D$4)+1))</f>
        <v>#REF!</v>
      </c>
    </row>
    <row r="71" spans="3:4" x14ac:dyDescent="0.2">
      <c r="C71" s="14">
        <v>44</v>
      </c>
      <c r="D71" s="12" t="e" cm="1">
        <f t="array" ref="D71">IF(MOD(C71,$D$4)=0,
INDEX($D$7:$D$22,$D$4,QUOTIENT(C71,$D$4)),
INDEX($D$7:$D$22,MOD(C71,$D$4),QUOTIENT(C71,$D$4)+1))</f>
        <v>#REF!</v>
      </c>
    </row>
    <row r="72" spans="3:4" x14ac:dyDescent="0.2">
      <c r="C72" s="14">
        <v>45</v>
      </c>
      <c r="D72" s="12" t="e" cm="1">
        <f t="array" ref="D72">IF(MOD(C72,$D$4)=0,
INDEX($D$7:$D$22,$D$4,QUOTIENT(C72,$D$4)),
INDEX($D$7:$D$22,MOD(C72,$D$4),QUOTIENT(C72,$D$4)+1))</f>
        <v>#REF!</v>
      </c>
    </row>
    <row r="73" spans="3:4" x14ac:dyDescent="0.2">
      <c r="C73" s="14">
        <v>46</v>
      </c>
      <c r="D73" s="12" t="e" cm="1">
        <f t="array" ref="D73">IF(MOD(C73,$D$4)=0,
INDEX($D$7:$D$22,$D$4,QUOTIENT(C73,$D$4)),
INDEX($D$7:$D$22,MOD(C73,$D$4),QUOTIENT(C73,$D$4)+1))</f>
        <v>#REF!</v>
      </c>
    </row>
    <row r="74" spans="3:4" x14ac:dyDescent="0.2">
      <c r="C74" s="14">
        <v>47</v>
      </c>
      <c r="D74" s="12" t="e" cm="1">
        <f t="array" ref="D74">IF(MOD(C74,$D$4)=0,
INDEX($D$7:$D$22,$D$4,QUOTIENT(C74,$D$4)),
INDEX($D$7:$D$22,MOD(C74,$D$4),QUOTIENT(C74,$D$4)+1))</f>
        <v>#REF!</v>
      </c>
    </row>
    <row r="75" spans="3:4" x14ac:dyDescent="0.2">
      <c r="C75" s="14">
        <v>48</v>
      </c>
      <c r="D75" s="12" t="e" cm="1">
        <f t="array" ref="D75">IF(MOD(C75,$D$4)=0,
INDEX($D$7:$D$22,$D$4,QUOTIENT(C75,$D$4)),
INDEX($D$7:$D$22,MOD(C75,$D$4),QUOTIENT(C75,$D$4)+1))</f>
        <v>#REF!</v>
      </c>
    </row>
  </sheetData>
  <sheetProtection algorithmName="SHA-512" hashValue="JR4YXbkpeh7WASqeBWWmdDz96UXmZZAyst7ekE8I3gwzpc8AkeHrNZB0PpROob82YRZX8bbie6umIkn7X9KtGg==" saltValue="o81qQXjenWPV6VwBYGnNhQ==" spinCount="100000" sheet="1" objects="1" scenarios="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B2:BL63"/>
  <sheetViews>
    <sheetView showGridLines="0" zoomScaleNormal="100" workbookViewId="0">
      <selection activeCell="O15" sqref="O15"/>
    </sheetView>
  </sheetViews>
  <sheetFormatPr defaultRowHeight="10" x14ac:dyDescent="0.2"/>
  <cols>
    <col min="3" max="3" width="17.44140625" customWidth="1"/>
    <col min="4" max="4" width="17" customWidth="1"/>
    <col min="6" max="7" width="8.6640625"/>
    <col min="13" max="13" width="8.6640625" customWidth="1"/>
    <col min="14" max="14" width="0" hidden="1" customWidth="1"/>
  </cols>
  <sheetData>
    <row r="2" spans="2:64" ht="13" x14ac:dyDescent="0.3">
      <c r="B2" s="9" t="s">
        <v>104</v>
      </c>
      <c r="C2" s="9"/>
      <c r="D2" s="9"/>
      <c r="E2" s="9"/>
      <c r="F2" s="9"/>
      <c r="G2" s="9"/>
      <c r="H2" s="9"/>
      <c r="I2" s="9"/>
      <c r="J2" s="9"/>
      <c r="K2" s="9"/>
      <c r="L2" s="9"/>
      <c r="M2" s="9"/>
      <c r="N2" s="9"/>
      <c r="O2" s="9"/>
      <c r="P2" s="9"/>
      <c r="Q2" s="9"/>
      <c r="R2" s="9"/>
    </row>
    <row r="5" spans="2:64" x14ac:dyDescent="0.2">
      <c r="B5" t="s">
        <v>123</v>
      </c>
      <c r="E5" s="10" t="s">
        <v>124</v>
      </c>
    </row>
    <row r="6" spans="2:64" ht="10.5" x14ac:dyDescent="0.2">
      <c r="B6" s="10" t="s">
        <v>125</v>
      </c>
      <c r="C6" s="5" t="s">
        <v>33</v>
      </c>
      <c r="D6" s="5" t="s">
        <v>78</v>
      </c>
      <c r="E6" s="5" t="s">
        <v>85</v>
      </c>
      <c r="F6" s="5"/>
      <c r="G6" s="5"/>
    </row>
    <row r="7" spans="2:64" ht="10.5" x14ac:dyDescent="0.2">
      <c r="B7" s="10" t="s">
        <v>88</v>
      </c>
      <c r="C7" s="5" t="s">
        <v>33</v>
      </c>
      <c r="D7" s="5" t="s">
        <v>22</v>
      </c>
      <c r="E7" s="12">
        <f>In_Data!E47/(1+Inp_DR)^(Inp_PR_CY-2021)</f>
        <v>0</v>
      </c>
      <c r="F7" s="12"/>
      <c r="G7" s="12"/>
    </row>
    <row r="8" spans="2:64" ht="10.5" x14ac:dyDescent="0.2">
      <c r="B8" s="10" t="s">
        <v>89</v>
      </c>
      <c r="C8" s="5" t="s">
        <v>33</v>
      </c>
      <c r="D8" s="5" t="s">
        <v>90</v>
      </c>
      <c r="E8" s="2">
        <f>In_Data!E48/(1+Inp_DR)^(Inp_PR_DY-2021)</f>
        <v>0</v>
      </c>
      <c r="F8" s="2"/>
      <c r="G8" s="2"/>
    </row>
    <row r="9" spans="2:64" ht="10.5" x14ac:dyDescent="0.2">
      <c r="B9" s="10" t="s">
        <v>91</v>
      </c>
      <c r="C9" s="5" t="s">
        <v>38</v>
      </c>
      <c r="D9" s="5" t="s">
        <v>22</v>
      </c>
      <c r="E9" s="13">
        <f>In_Data!E49/(1+Inp_DR)^(Inp_CF_CY-2021)</f>
        <v>0</v>
      </c>
      <c r="F9" s="13"/>
      <c r="G9" s="13"/>
    </row>
    <row r="10" spans="2:64" ht="10.5" x14ac:dyDescent="0.2">
      <c r="B10" s="10" t="s">
        <v>92</v>
      </c>
      <c r="C10" s="5" t="s">
        <v>38</v>
      </c>
      <c r="D10" s="5" t="s">
        <v>90</v>
      </c>
      <c r="E10" s="3">
        <f>In_Data!E50/(1+Inp_DR)^(Inp_CF_DY-2021)</f>
        <v>0</v>
      </c>
      <c r="F10" s="3"/>
      <c r="G10" s="3"/>
    </row>
    <row r="14" spans="2:64" ht="10.5" x14ac:dyDescent="0.2">
      <c r="C14" t="s">
        <v>126</v>
      </c>
      <c r="H14" s="17"/>
      <c r="I14" s="17"/>
      <c r="J14" s="254" t="s">
        <v>115</v>
      </c>
      <c r="K14" s="255"/>
      <c r="L14" s="256"/>
      <c r="M14" s="10" t="s">
        <v>127</v>
      </c>
    </row>
    <row r="15" spans="2:64" ht="52.5" x14ac:dyDescent="0.2">
      <c r="B15" s="5" t="s">
        <v>102</v>
      </c>
      <c r="C15" s="5" t="s">
        <v>117</v>
      </c>
      <c r="D15" s="5" t="s">
        <v>118</v>
      </c>
      <c r="E15" s="5" t="s">
        <v>119</v>
      </c>
      <c r="F15" s="5" t="s">
        <v>24</v>
      </c>
      <c r="G15" s="5" t="s">
        <v>33</v>
      </c>
      <c r="H15" s="5" t="s">
        <v>34</v>
      </c>
      <c r="I15" s="5" t="s">
        <v>107</v>
      </c>
      <c r="J15" s="5" t="s">
        <v>120</v>
      </c>
      <c r="K15" s="5" t="s">
        <v>121</v>
      </c>
      <c r="L15" s="5" t="s">
        <v>122</v>
      </c>
      <c r="M15" s="5" t="s">
        <v>128</v>
      </c>
      <c r="N15" s="16">
        <v>2021</v>
      </c>
      <c r="O15" s="16">
        <v>2022</v>
      </c>
      <c r="P15" s="16">
        <v>2023</v>
      </c>
      <c r="Q15" s="16">
        <v>2024</v>
      </c>
      <c r="R15" s="16">
        <v>2025</v>
      </c>
      <c r="S15" s="16">
        <v>2026</v>
      </c>
      <c r="T15" s="16">
        <v>2027</v>
      </c>
      <c r="U15" s="16">
        <v>2028</v>
      </c>
      <c r="V15" s="16">
        <v>2029</v>
      </c>
      <c r="W15" s="16">
        <v>2030</v>
      </c>
      <c r="X15" s="16">
        <v>2031</v>
      </c>
      <c r="Y15" s="16">
        <v>2032</v>
      </c>
      <c r="Z15" s="16">
        <v>2033</v>
      </c>
      <c r="AA15" s="16">
        <v>2034</v>
      </c>
      <c r="AB15" s="16">
        <v>2035</v>
      </c>
      <c r="AC15" s="16">
        <v>2036</v>
      </c>
      <c r="AD15" s="16">
        <v>2037</v>
      </c>
      <c r="AE15" s="16">
        <v>2038</v>
      </c>
      <c r="AF15" s="16">
        <v>2039</v>
      </c>
      <c r="AG15" s="16">
        <v>2040</v>
      </c>
      <c r="AH15" s="16">
        <v>2041</v>
      </c>
      <c r="AI15" s="16">
        <v>2042</v>
      </c>
      <c r="AJ15" s="16">
        <v>2043</v>
      </c>
      <c r="AK15" s="16">
        <v>2044</v>
      </c>
      <c r="AL15" s="16">
        <v>2045</v>
      </c>
      <c r="AM15" s="16">
        <v>2046</v>
      </c>
      <c r="AN15" s="16">
        <v>2047</v>
      </c>
      <c r="AO15" s="16">
        <v>2048</v>
      </c>
      <c r="AP15" s="16">
        <v>2049</v>
      </c>
      <c r="AQ15" s="16">
        <v>2050</v>
      </c>
      <c r="AR15" s="16">
        <v>2051</v>
      </c>
      <c r="AS15" s="16">
        <v>2052</v>
      </c>
      <c r="AT15" s="16">
        <v>2053</v>
      </c>
      <c r="AU15" s="16">
        <v>2054</v>
      </c>
      <c r="AV15" s="16">
        <v>2055</v>
      </c>
      <c r="AW15" s="16">
        <v>2056</v>
      </c>
      <c r="AX15" s="16">
        <v>2057</v>
      </c>
      <c r="AY15" s="16">
        <v>2058</v>
      </c>
      <c r="AZ15" s="16">
        <v>2059</v>
      </c>
      <c r="BA15" s="16">
        <v>2060</v>
      </c>
      <c r="BB15" s="16">
        <v>2061</v>
      </c>
      <c r="BC15" s="16">
        <v>2062</v>
      </c>
      <c r="BD15" s="16">
        <v>2063</v>
      </c>
      <c r="BE15" s="16">
        <v>2064</v>
      </c>
      <c r="BF15" s="16">
        <v>2065</v>
      </c>
      <c r="BG15" s="16">
        <v>2066</v>
      </c>
      <c r="BH15" s="16">
        <v>2067</v>
      </c>
      <c r="BI15" s="16">
        <v>2068</v>
      </c>
      <c r="BJ15" s="16">
        <v>2069</v>
      </c>
      <c r="BK15" s="16">
        <v>2070</v>
      </c>
      <c r="BL15" s="16">
        <v>2071</v>
      </c>
    </row>
    <row r="16" spans="2:64" ht="10.5" x14ac:dyDescent="0.25">
      <c r="B16" s="14">
        <v>1</v>
      </c>
      <c r="C16" s="12" t="str">
        <f>calc_CBA!C15</f>
        <v>PR_GenCost_S1</v>
      </c>
      <c r="D16" s="12" t="str">
        <f>calc_CBA!D15</f>
        <v>PR_GenCost</v>
      </c>
      <c r="E16" s="12" t="str">
        <f>calc_CBA!E15</f>
        <v>GenCost</v>
      </c>
      <c r="F16" s="12" t="str">
        <f>calc_CBA!F15</f>
        <v>S1</v>
      </c>
      <c r="G16" s="12" t="str">
        <f>calc_CBA!G15</f>
        <v>PR</v>
      </c>
      <c r="H16" s="13">
        <f>calc_CBA!N15</f>
        <v>0</v>
      </c>
      <c r="I16" s="13">
        <f>calc_CBA!O15</f>
        <v>0</v>
      </c>
      <c r="J16" s="2">
        <f>calc_CBA!S15</f>
        <v>0</v>
      </c>
      <c r="K16" s="2">
        <f>calc_CBA!T15</f>
        <v>0</v>
      </c>
      <c r="L16" s="2">
        <f>calc_CBA!U15</f>
        <v>0</v>
      </c>
      <c r="M16" s="18">
        <f>SUM(N16:BL16)</f>
        <v>0</v>
      </c>
      <c r="N16" s="3">
        <f>calc_CBA!V15/(1+Inp_DR)^(N$15-2021)</f>
        <v>0</v>
      </c>
      <c r="O16" s="3">
        <f>calc_CBA!W15/(1+Inp_DR)^(O$15-In_General!$D$18)</f>
        <v>0</v>
      </c>
      <c r="P16" s="3">
        <f>calc_CBA!X15/(1+Inp_DR)^(P$15-In_General!$D$18)</f>
        <v>0</v>
      </c>
      <c r="Q16" s="3">
        <f>calc_CBA!Y15/(1+Inp_DR)^(Q$15-In_General!$D$18)</f>
        <v>0</v>
      </c>
      <c r="R16" s="3">
        <f>calc_CBA!Z15/(1+Inp_DR)^(R$15-In_General!$D$18)</f>
        <v>0</v>
      </c>
      <c r="S16" s="3">
        <f>calc_CBA!AA15/(1+Inp_DR)^(S$15-In_General!$D$18)</f>
        <v>0</v>
      </c>
      <c r="T16" s="3">
        <f>calc_CBA!AB15/(1+Inp_DR)^(T$15-In_General!$D$18)</f>
        <v>0</v>
      </c>
      <c r="U16" s="3">
        <f>calc_CBA!AC15/(1+Inp_DR)^(U$15-In_General!$D$18)</f>
        <v>0</v>
      </c>
      <c r="V16" s="3">
        <f>calc_CBA!AD15/(1+Inp_DR)^(V$15-In_General!$D$18)</f>
        <v>0</v>
      </c>
      <c r="W16" s="3">
        <f>calc_CBA!AE15/(1+Inp_DR)^(W$15-In_General!$D$18)</f>
        <v>0</v>
      </c>
      <c r="X16" s="3">
        <f>calc_CBA!AF15/(1+Inp_DR)^(X$15-In_General!$D$18)</f>
        <v>0</v>
      </c>
      <c r="Y16" s="3">
        <f>calc_CBA!AG15/(1+Inp_DR)^(Y$15-In_General!$D$18)</f>
        <v>0</v>
      </c>
      <c r="Z16" s="3">
        <f>calc_CBA!AH15/(1+Inp_DR)^(Z$15-In_General!$D$18)</f>
        <v>0</v>
      </c>
      <c r="AA16" s="3">
        <f>calc_CBA!AI15/(1+Inp_DR)^(AA$15-In_General!$D$18)</f>
        <v>0</v>
      </c>
      <c r="AB16" s="3">
        <f>calc_CBA!AJ15/(1+Inp_DR)^(AB$15-In_General!$D$18)</f>
        <v>0</v>
      </c>
      <c r="AC16" s="3">
        <f>calc_CBA!AK15/(1+Inp_DR)^(AC$15-In_General!$D$18)</f>
        <v>0</v>
      </c>
      <c r="AD16" s="3">
        <f>calc_CBA!AL15/(1+Inp_DR)^(AD$15-In_General!$D$18)</f>
        <v>0</v>
      </c>
      <c r="AE16" s="3">
        <f>calc_CBA!AM15/(1+Inp_DR)^(AE$15-In_General!$D$18)</f>
        <v>0</v>
      </c>
      <c r="AF16" s="3">
        <f>calc_CBA!AN15/(1+Inp_DR)^(AF$15-In_General!$D$18)</f>
        <v>0</v>
      </c>
      <c r="AG16" s="3">
        <f>calc_CBA!AO15/(1+Inp_DR)^(AG$15-In_General!$D$18)</f>
        <v>0</v>
      </c>
      <c r="AH16" s="3">
        <f>calc_CBA!AP15/(1+Inp_DR)^(AH$15-In_General!$D$18)</f>
        <v>0</v>
      </c>
      <c r="AI16" s="3">
        <f>calc_CBA!AQ15/(1+Inp_DR)^(AI$15-In_General!$D$18)</f>
        <v>0</v>
      </c>
      <c r="AJ16" s="3">
        <f>calc_CBA!AR15/(1+Inp_DR)^(AJ$15-In_General!$D$18)</f>
        <v>0</v>
      </c>
      <c r="AK16" s="3">
        <f>calc_CBA!AS15/(1+Inp_DR)^(AK$15-In_General!$D$18)</f>
        <v>0</v>
      </c>
      <c r="AL16" s="3">
        <f>calc_CBA!AT15/(1+Inp_DR)^(AL$15-In_General!$D$18)</f>
        <v>0</v>
      </c>
      <c r="AM16" s="3">
        <f>calc_CBA!AU15/(1+Inp_DR)^(AM$15-In_General!$D$18)</f>
        <v>0</v>
      </c>
      <c r="AN16" s="3">
        <f>calc_CBA!AV15/(1+Inp_DR)^(AN$15-In_General!$D$18)</f>
        <v>0</v>
      </c>
      <c r="AO16" s="3">
        <f>calc_CBA!AW15/(1+Inp_DR)^(AO$15-In_General!$D$18)</f>
        <v>0</v>
      </c>
      <c r="AP16" s="3">
        <f>calc_CBA!AX15/(1+Inp_DR)^(AP$15-In_General!$D$18)</f>
        <v>0</v>
      </c>
      <c r="AQ16" s="3">
        <f>calc_CBA!AY15/(1+Inp_DR)^(AQ$15-In_General!$D$18)</f>
        <v>0</v>
      </c>
      <c r="AR16" s="3">
        <f>calc_CBA!AZ15/(1+Inp_DR)^(AR$15-In_General!$D$18)</f>
        <v>0</v>
      </c>
      <c r="AS16" s="3">
        <f>calc_CBA!BA15/(1+Inp_DR)^(AS$15-In_General!$D$18)</f>
        <v>0</v>
      </c>
      <c r="AT16" s="3">
        <f>calc_CBA!BB15/(1+Inp_DR)^(AT$15-In_General!$D$18)</f>
        <v>0</v>
      </c>
      <c r="AU16" s="3">
        <f>calc_CBA!BC15/(1+Inp_DR)^(AU$15-In_General!$D$18)</f>
        <v>0</v>
      </c>
      <c r="AV16" s="3">
        <f>calc_CBA!BD15/(1+Inp_DR)^(AV$15-In_General!$D$18)</f>
        <v>0</v>
      </c>
      <c r="AW16" s="3">
        <f>calc_CBA!BE15/(1+Inp_DR)^(AW$15-In_General!$D$18)</f>
        <v>0</v>
      </c>
      <c r="AX16" s="3">
        <f>calc_CBA!BF15/(1+Inp_DR)^(AX$15-In_General!$D$18)</f>
        <v>0</v>
      </c>
      <c r="AY16" s="3">
        <f>calc_CBA!BG15/(1+Inp_DR)^(AY$15-In_General!$D$18)</f>
        <v>0</v>
      </c>
      <c r="AZ16" s="3">
        <f>calc_CBA!BH15/(1+Inp_DR)^(AZ$15-In_General!$D$18)</f>
        <v>0</v>
      </c>
      <c r="BA16" s="3">
        <f>calc_CBA!BI15/(1+Inp_DR)^(BA$15-In_General!$D$18)</f>
        <v>0</v>
      </c>
      <c r="BB16" s="3">
        <f>calc_CBA!BJ15/(1+Inp_DR)^(BB$15-In_General!$D$18)</f>
        <v>0</v>
      </c>
      <c r="BC16" s="3">
        <f>calc_CBA!BK15/(1+Inp_DR)^(BC$15-In_General!$D$18)</f>
        <v>0</v>
      </c>
      <c r="BD16" s="3">
        <f>calc_CBA!BL15/(1+Inp_DR)^(BD$15-In_General!$D$18)</f>
        <v>0</v>
      </c>
      <c r="BE16" s="3">
        <f>calc_CBA!BM15/(1+Inp_DR)^(BE$15-In_General!$D$18)</f>
        <v>0</v>
      </c>
      <c r="BF16" s="3">
        <f>calc_CBA!BN15/(1+Inp_DR)^(BF$15-In_General!$D$18)</f>
        <v>0</v>
      </c>
      <c r="BG16" s="3">
        <f>calc_CBA!BO15/(1+Inp_DR)^(BG$15-In_General!$D$18)</f>
        <v>0</v>
      </c>
      <c r="BH16" s="3">
        <f>calc_CBA!BP15/(1+Inp_DR)^(BH$15-In_General!$D$18)</f>
        <v>0</v>
      </c>
      <c r="BI16" s="3">
        <f>calc_CBA!BQ15/(1+Inp_DR)^(BI$15-In_General!$D$18)</f>
        <v>0</v>
      </c>
      <c r="BJ16" s="3">
        <f>calc_CBA!BR15/(1+Inp_DR)^(BJ$15-In_General!$D$18)</f>
        <v>0</v>
      </c>
      <c r="BK16" s="3">
        <f>calc_CBA!BS15/(1+Inp_DR)^(BK$15-In_General!$D$18)</f>
        <v>0</v>
      </c>
      <c r="BL16" s="3">
        <f>calc_CBA!BT15/(1+Inp_DR)^(BL$15-In_General!$D$18)</f>
        <v>0</v>
      </c>
    </row>
    <row r="17" spans="2:64" ht="10.5" x14ac:dyDescent="0.25">
      <c r="B17" s="14">
        <v>2</v>
      </c>
      <c r="C17" s="12" t="str">
        <f>calc_CBA!C16</f>
        <v>PR_SysInt_S1</v>
      </c>
      <c r="D17" s="12" t="str">
        <f>calc_CBA!D16</f>
        <v>PR_SysInt</v>
      </c>
      <c r="E17" s="12" t="str">
        <f>calc_CBA!E16</f>
        <v>SysInt</v>
      </c>
      <c r="F17" s="12" t="str">
        <f>calc_CBA!F16</f>
        <v>S1</v>
      </c>
      <c r="G17" s="12" t="str">
        <f>calc_CBA!G16</f>
        <v>PR</v>
      </c>
      <c r="H17" s="13">
        <f>calc_CBA!N16</f>
        <v>0</v>
      </c>
      <c r="I17" s="13">
        <f>calc_CBA!O16</f>
        <v>0</v>
      </c>
      <c r="J17" s="2">
        <f>calc_CBA!S16</f>
        <v>0</v>
      </c>
      <c r="K17" s="2">
        <f>calc_CBA!T16</f>
        <v>0</v>
      </c>
      <c r="L17" s="2">
        <f>calc_CBA!U16</f>
        <v>0</v>
      </c>
      <c r="M17" s="18">
        <f t="shared" ref="M17:M63" si="0">SUM(N17:BL17)</f>
        <v>0</v>
      </c>
      <c r="N17" s="3">
        <f>calc_CBA!V16/(1+Inp_DR)^(N$15-2021)</f>
        <v>0</v>
      </c>
      <c r="O17" s="3">
        <f>calc_CBA!W16/(1+Inp_DR)^(O$15-In_General!$D$18)</f>
        <v>0</v>
      </c>
      <c r="P17" s="3">
        <f>calc_CBA!X16/(1+Inp_DR)^(P$15-In_General!$D$18)</f>
        <v>0</v>
      </c>
      <c r="Q17" s="3">
        <f>calc_CBA!Y16/(1+Inp_DR)^(Q$15-In_General!$D$18)</f>
        <v>0</v>
      </c>
      <c r="R17" s="3">
        <f>calc_CBA!Z16/(1+Inp_DR)^(R$15-In_General!$D$18)</f>
        <v>0</v>
      </c>
      <c r="S17" s="3">
        <f>calc_CBA!AA16/(1+Inp_DR)^(S$15-In_General!$D$18)</f>
        <v>0</v>
      </c>
      <c r="T17" s="3">
        <f>calc_CBA!AB16/(1+Inp_DR)^(T$15-In_General!$D$18)</f>
        <v>0</v>
      </c>
      <c r="U17" s="3">
        <f>calc_CBA!AC16/(1+Inp_DR)^(U$15-In_General!$D$18)</f>
        <v>0</v>
      </c>
      <c r="V17" s="3">
        <f>calc_CBA!AD16/(1+Inp_DR)^(V$15-In_General!$D$18)</f>
        <v>0</v>
      </c>
      <c r="W17" s="3">
        <f>calc_CBA!AE16/(1+Inp_DR)^(W$15-In_General!$D$18)</f>
        <v>0</v>
      </c>
      <c r="X17" s="3">
        <f>calc_CBA!AF16/(1+Inp_DR)^(X$15-In_General!$D$18)</f>
        <v>0</v>
      </c>
      <c r="Y17" s="3">
        <f>calc_CBA!AG16/(1+Inp_DR)^(Y$15-In_General!$D$18)</f>
        <v>0</v>
      </c>
      <c r="Z17" s="3">
        <f>calc_CBA!AH16/(1+Inp_DR)^(Z$15-In_General!$D$18)</f>
        <v>0</v>
      </c>
      <c r="AA17" s="3">
        <f>calc_CBA!AI16/(1+Inp_DR)^(AA$15-In_General!$D$18)</f>
        <v>0</v>
      </c>
      <c r="AB17" s="3">
        <f>calc_CBA!AJ16/(1+Inp_DR)^(AB$15-In_General!$D$18)</f>
        <v>0</v>
      </c>
      <c r="AC17" s="3">
        <f>calc_CBA!AK16/(1+Inp_DR)^(AC$15-In_General!$D$18)</f>
        <v>0</v>
      </c>
      <c r="AD17" s="3">
        <f>calc_CBA!AL16/(1+Inp_DR)^(AD$15-In_General!$D$18)</f>
        <v>0</v>
      </c>
      <c r="AE17" s="3">
        <f>calc_CBA!AM16/(1+Inp_DR)^(AE$15-In_General!$D$18)</f>
        <v>0</v>
      </c>
      <c r="AF17" s="3">
        <f>calc_CBA!AN16/(1+Inp_DR)^(AF$15-In_General!$D$18)</f>
        <v>0</v>
      </c>
      <c r="AG17" s="3">
        <f>calc_CBA!AO16/(1+Inp_DR)^(AG$15-In_General!$D$18)</f>
        <v>0</v>
      </c>
      <c r="AH17" s="3">
        <f>calc_CBA!AP16/(1+Inp_DR)^(AH$15-In_General!$D$18)</f>
        <v>0</v>
      </c>
      <c r="AI17" s="3">
        <f>calc_CBA!AQ16/(1+Inp_DR)^(AI$15-In_General!$D$18)</f>
        <v>0</v>
      </c>
      <c r="AJ17" s="3">
        <f>calc_CBA!AR16/(1+Inp_DR)^(AJ$15-In_General!$D$18)</f>
        <v>0</v>
      </c>
      <c r="AK17" s="3">
        <f>calc_CBA!AS16/(1+Inp_DR)^(AK$15-In_General!$D$18)</f>
        <v>0</v>
      </c>
      <c r="AL17" s="3">
        <f>calc_CBA!AT16/(1+Inp_DR)^(AL$15-In_General!$D$18)</f>
        <v>0</v>
      </c>
      <c r="AM17" s="3">
        <f>calc_CBA!AU16/(1+Inp_DR)^(AM$15-In_General!$D$18)</f>
        <v>0</v>
      </c>
      <c r="AN17" s="3">
        <f>calc_CBA!AV16/(1+Inp_DR)^(AN$15-In_General!$D$18)</f>
        <v>0</v>
      </c>
      <c r="AO17" s="3">
        <f>calc_CBA!AW16/(1+Inp_DR)^(AO$15-In_General!$D$18)</f>
        <v>0</v>
      </c>
      <c r="AP17" s="3">
        <f>calc_CBA!AX16/(1+Inp_DR)^(AP$15-In_General!$D$18)</f>
        <v>0</v>
      </c>
      <c r="AQ17" s="3">
        <f>calc_CBA!AY16/(1+Inp_DR)^(AQ$15-In_General!$D$18)</f>
        <v>0</v>
      </c>
      <c r="AR17" s="3">
        <f>calc_CBA!AZ16/(1+Inp_DR)^(AR$15-In_General!$D$18)</f>
        <v>0</v>
      </c>
      <c r="AS17" s="3">
        <f>calc_CBA!BA16/(1+Inp_DR)^(AS$15-In_General!$D$18)</f>
        <v>0</v>
      </c>
      <c r="AT17" s="3">
        <f>calc_CBA!BB16/(1+Inp_DR)^(AT$15-In_General!$D$18)</f>
        <v>0</v>
      </c>
      <c r="AU17" s="3">
        <f>calc_CBA!BC16/(1+Inp_DR)^(AU$15-In_General!$D$18)</f>
        <v>0</v>
      </c>
      <c r="AV17" s="3">
        <f>calc_CBA!BD16/(1+Inp_DR)^(AV$15-In_General!$D$18)</f>
        <v>0</v>
      </c>
      <c r="AW17" s="3">
        <f>calc_CBA!BE16/(1+Inp_DR)^(AW$15-In_General!$D$18)</f>
        <v>0</v>
      </c>
      <c r="AX17" s="3">
        <f>calc_CBA!BF16/(1+Inp_DR)^(AX$15-In_General!$D$18)</f>
        <v>0</v>
      </c>
      <c r="AY17" s="3">
        <f>calc_CBA!BG16/(1+Inp_DR)^(AY$15-In_General!$D$18)</f>
        <v>0</v>
      </c>
      <c r="AZ17" s="3">
        <f>calc_CBA!BH16/(1+Inp_DR)^(AZ$15-In_General!$D$18)</f>
        <v>0</v>
      </c>
      <c r="BA17" s="3">
        <f>calc_CBA!BI16/(1+Inp_DR)^(BA$15-In_General!$D$18)</f>
        <v>0</v>
      </c>
      <c r="BB17" s="3">
        <f>calc_CBA!BJ16/(1+Inp_DR)^(BB$15-In_General!$D$18)</f>
        <v>0</v>
      </c>
      <c r="BC17" s="3">
        <f>calc_CBA!BK16/(1+Inp_DR)^(BC$15-In_General!$D$18)</f>
        <v>0</v>
      </c>
      <c r="BD17" s="3">
        <f>calc_CBA!BL16/(1+Inp_DR)^(BD$15-In_General!$D$18)</f>
        <v>0</v>
      </c>
      <c r="BE17" s="3">
        <f>calc_CBA!BM16/(1+Inp_DR)^(BE$15-In_General!$D$18)</f>
        <v>0</v>
      </c>
      <c r="BF17" s="3">
        <f>calc_CBA!BN16/(1+Inp_DR)^(BF$15-In_General!$D$18)</f>
        <v>0</v>
      </c>
      <c r="BG17" s="3">
        <f>calc_CBA!BO16/(1+Inp_DR)^(BG$15-In_General!$D$18)</f>
        <v>0</v>
      </c>
      <c r="BH17" s="3">
        <f>calc_CBA!BP16/(1+Inp_DR)^(BH$15-In_General!$D$18)</f>
        <v>0</v>
      </c>
      <c r="BI17" s="3">
        <f>calc_CBA!BQ16/(1+Inp_DR)^(BI$15-In_General!$D$18)</f>
        <v>0</v>
      </c>
      <c r="BJ17" s="3">
        <f>calc_CBA!BR16/(1+Inp_DR)^(BJ$15-In_General!$D$18)</f>
        <v>0</v>
      </c>
      <c r="BK17" s="3">
        <f>calc_CBA!BS16/(1+Inp_DR)^(BK$15-In_General!$D$18)</f>
        <v>0</v>
      </c>
      <c r="BL17" s="3">
        <f>calc_CBA!BT16/(1+Inp_DR)^(BL$15-In_General!$D$18)</f>
        <v>0</v>
      </c>
    </row>
    <row r="18" spans="2:64" ht="10.5" x14ac:dyDescent="0.25">
      <c r="B18" s="14">
        <v>3</v>
      </c>
      <c r="C18" s="12" t="str">
        <f>calc_CBA!C17</f>
        <v>PR_Support_S1</v>
      </c>
      <c r="D18" s="12" t="str">
        <f>calc_CBA!D17</f>
        <v>PR_Support</v>
      </c>
      <c r="E18" s="12" t="str">
        <f>calc_CBA!E17</f>
        <v>Support</v>
      </c>
      <c r="F18" s="12" t="str">
        <f>calc_CBA!F17</f>
        <v>S1</v>
      </c>
      <c r="G18" s="12" t="str">
        <f>calc_CBA!G17</f>
        <v>PR</v>
      </c>
      <c r="H18" s="13">
        <f>calc_CBA!N17</f>
        <v>0</v>
      </c>
      <c r="I18" s="13">
        <f>calc_CBA!O17</f>
        <v>0</v>
      </c>
      <c r="J18" s="2">
        <f>calc_CBA!S17</f>
        <v>0</v>
      </c>
      <c r="K18" s="2">
        <f>calc_CBA!T17</f>
        <v>0</v>
      </c>
      <c r="L18" s="2">
        <f>calc_CBA!U17</f>
        <v>0</v>
      </c>
      <c r="M18" s="18">
        <f t="shared" si="0"/>
        <v>0</v>
      </c>
      <c r="N18" s="3">
        <f>calc_CBA!V17/(1+Inp_DR)^(N$15-2021)</f>
        <v>0</v>
      </c>
      <c r="O18" s="3">
        <f>calc_CBA!W17/(1+Inp_DR)^(O$15-In_General!$D$18)</f>
        <v>0</v>
      </c>
      <c r="P18" s="3">
        <f>calc_CBA!X17/(1+Inp_DR)^(P$15-In_General!$D$18)</f>
        <v>0</v>
      </c>
      <c r="Q18" s="3">
        <f>calc_CBA!Y17/(1+Inp_DR)^(Q$15-In_General!$D$18)</f>
        <v>0</v>
      </c>
      <c r="R18" s="3">
        <f>calc_CBA!Z17/(1+Inp_DR)^(R$15-In_General!$D$18)</f>
        <v>0</v>
      </c>
      <c r="S18" s="3">
        <f>calc_CBA!AA17/(1+Inp_DR)^(S$15-In_General!$D$18)</f>
        <v>0</v>
      </c>
      <c r="T18" s="3">
        <f>calc_CBA!AB17/(1+Inp_DR)^(T$15-In_General!$D$18)</f>
        <v>0</v>
      </c>
      <c r="U18" s="3">
        <f>calc_CBA!AC17/(1+Inp_DR)^(U$15-In_General!$D$18)</f>
        <v>0</v>
      </c>
      <c r="V18" s="3">
        <f>calc_CBA!AD17/(1+Inp_DR)^(V$15-In_General!$D$18)</f>
        <v>0</v>
      </c>
      <c r="W18" s="3">
        <f>calc_CBA!AE17/(1+Inp_DR)^(W$15-In_General!$D$18)</f>
        <v>0</v>
      </c>
      <c r="X18" s="3">
        <f>calc_CBA!AF17/(1+Inp_DR)^(X$15-In_General!$D$18)</f>
        <v>0</v>
      </c>
      <c r="Y18" s="3">
        <f>calc_CBA!AG17/(1+Inp_DR)^(Y$15-In_General!$D$18)</f>
        <v>0</v>
      </c>
      <c r="Z18" s="3">
        <f>calc_CBA!AH17/(1+Inp_DR)^(Z$15-In_General!$D$18)</f>
        <v>0</v>
      </c>
      <c r="AA18" s="3">
        <f>calc_CBA!AI17/(1+Inp_DR)^(AA$15-In_General!$D$18)</f>
        <v>0</v>
      </c>
      <c r="AB18" s="3">
        <f>calc_CBA!AJ17/(1+Inp_DR)^(AB$15-In_General!$D$18)</f>
        <v>0</v>
      </c>
      <c r="AC18" s="3">
        <f>calc_CBA!AK17/(1+Inp_DR)^(AC$15-In_General!$D$18)</f>
        <v>0</v>
      </c>
      <c r="AD18" s="3">
        <f>calc_CBA!AL17/(1+Inp_DR)^(AD$15-In_General!$D$18)</f>
        <v>0</v>
      </c>
      <c r="AE18" s="3">
        <f>calc_CBA!AM17/(1+Inp_DR)^(AE$15-In_General!$D$18)</f>
        <v>0</v>
      </c>
      <c r="AF18" s="3">
        <f>calc_CBA!AN17/(1+Inp_DR)^(AF$15-In_General!$D$18)</f>
        <v>0</v>
      </c>
      <c r="AG18" s="3">
        <f>calc_CBA!AO17/(1+Inp_DR)^(AG$15-In_General!$D$18)</f>
        <v>0</v>
      </c>
      <c r="AH18" s="3">
        <f>calc_CBA!AP17/(1+Inp_DR)^(AH$15-In_General!$D$18)</f>
        <v>0</v>
      </c>
      <c r="AI18" s="3">
        <f>calc_CBA!AQ17/(1+Inp_DR)^(AI$15-In_General!$D$18)</f>
        <v>0</v>
      </c>
      <c r="AJ18" s="3">
        <f>calc_CBA!AR17/(1+Inp_DR)^(AJ$15-In_General!$D$18)</f>
        <v>0</v>
      </c>
      <c r="AK18" s="3">
        <f>calc_CBA!AS17/(1+Inp_DR)^(AK$15-In_General!$D$18)</f>
        <v>0</v>
      </c>
      <c r="AL18" s="3">
        <f>calc_CBA!AT17/(1+Inp_DR)^(AL$15-In_General!$D$18)</f>
        <v>0</v>
      </c>
      <c r="AM18" s="3">
        <f>calc_CBA!AU17/(1+Inp_DR)^(AM$15-In_General!$D$18)</f>
        <v>0</v>
      </c>
      <c r="AN18" s="3">
        <f>calc_CBA!AV17/(1+Inp_DR)^(AN$15-In_General!$D$18)</f>
        <v>0</v>
      </c>
      <c r="AO18" s="3">
        <f>calc_CBA!AW17/(1+Inp_DR)^(AO$15-In_General!$D$18)</f>
        <v>0</v>
      </c>
      <c r="AP18" s="3">
        <f>calc_CBA!AX17/(1+Inp_DR)^(AP$15-In_General!$D$18)</f>
        <v>0</v>
      </c>
      <c r="AQ18" s="3">
        <f>calc_CBA!AY17/(1+Inp_DR)^(AQ$15-In_General!$D$18)</f>
        <v>0</v>
      </c>
      <c r="AR18" s="3">
        <f>calc_CBA!AZ17/(1+Inp_DR)^(AR$15-In_General!$D$18)</f>
        <v>0</v>
      </c>
      <c r="AS18" s="3">
        <f>calc_CBA!BA17/(1+Inp_DR)^(AS$15-In_General!$D$18)</f>
        <v>0</v>
      </c>
      <c r="AT18" s="3">
        <f>calc_CBA!BB17/(1+Inp_DR)^(AT$15-In_General!$D$18)</f>
        <v>0</v>
      </c>
      <c r="AU18" s="3">
        <f>calc_CBA!BC17/(1+Inp_DR)^(AU$15-In_General!$D$18)</f>
        <v>0</v>
      </c>
      <c r="AV18" s="3">
        <f>calc_CBA!BD17/(1+Inp_DR)^(AV$15-In_General!$D$18)</f>
        <v>0</v>
      </c>
      <c r="AW18" s="3">
        <f>calc_CBA!BE17/(1+Inp_DR)^(AW$15-In_General!$D$18)</f>
        <v>0</v>
      </c>
      <c r="AX18" s="3">
        <f>calc_CBA!BF17/(1+Inp_DR)^(AX$15-In_General!$D$18)</f>
        <v>0</v>
      </c>
      <c r="AY18" s="3">
        <f>calc_CBA!BG17/(1+Inp_DR)^(AY$15-In_General!$D$18)</f>
        <v>0</v>
      </c>
      <c r="AZ18" s="3">
        <f>calc_CBA!BH17/(1+Inp_DR)^(AZ$15-In_General!$D$18)</f>
        <v>0</v>
      </c>
      <c r="BA18" s="3">
        <f>calc_CBA!BI17/(1+Inp_DR)^(BA$15-In_General!$D$18)</f>
        <v>0</v>
      </c>
      <c r="BB18" s="3">
        <f>calc_CBA!BJ17/(1+Inp_DR)^(BB$15-In_General!$D$18)</f>
        <v>0</v>
      </c>
      <c r="BC18" s="3">
        <f>calc_CBA!BK17/(1+Inp_DR)^(BC$15-In_General!$D$18)</f>
        <v>0</v>
      </c>
      <c r="BD18" s="3">
        <f>calc_CBA!BL17/(1+Inp_DR)^(BD$15-In_General!$D$18)</f>
        <v>0</v>
      </c>
      <c r="BE18" s="3">
        <f>calc_CBA!BM17/(1+Inp_DR)^(BE$15-In_General!$D$18)</f>
        <v>0</v>
      </c>
      <c r="BF18" s="3">
        <f>calc_CBA!BN17/(1+Inp_DR)^(BF$15-In_General!$D$18)</f>
        <v>0</v>
      </c>
      <c r="BG18" s="3">
        <f>calc_CBA!BO17/(1+Inp_DR)^(BG$15-In_General!$D$18)</f>
        <v>0</v>
      </c>
      <c r="BH18" s="3">
        <f>calc_CBA!BP17/(1+Inp_DR)^(BH$15-In_General!$D$18)</f>
        <v>0</v>
      </c>
      <c r="BI18" s="3">
        <f>calc_CBA!BQ17/(1+Inp_DR)^(BI$15-In_General!$D$18)</f>
        <v>0</v>
      </c>
      <c r="BJ18" s="3">
        <f>calc_CBA!BR17/(1+Inp_DR)^(BJ$15-In_General!$D$18)</f>
        <v>0</v>
      </c>
      <c r="BK18" s="3">
        <f>calc_CBA!BS17/(1+Inp_DR)^(BK$15-In_General!$D$18)</f>
        <v>0</v>
      </c>
      <c r="BL18" s="3">
        <f>calc_CBA!BT17/(1+Inp_DR)^(BL$15-In_General!$D$18)</f>
        <v>0</v>
      </c>
    </row>
    <row r="19" spans="2:64" ht="10.5" x14ac:dyDescent="0.25">
      <c r="B19" s="14">
        <v>4</v>
      </c>
      <c r="C19" s="12" t="str">
        <f>calc_CBA!C18</f>
        <v>PR_GHG_S1</v>
      </c>
      <c r="D19" s="12" t="str">
        <f>calc_CBA!D18</f>
        <v>PR_GHG</v>
      </c>
      <c r="E19" s="12" t="str">
        <f>calc_CBA!E18</f>
        <v>GHG</v>
      </c>
      <c r="F19" s="12" t="str">
        <f>calc_CBA!F18</f>
        <v>S1</v>
      </c>
      <c r="G19" s="12" t="str">
        <f>calc_CBA!G18</f>
        <v>PR</v>
      </c>
      <c r="H19" s="13">
        <f>calc_CBA!N18</f>
        <v>0</v>
      </c>
      <c r="I19" s="13">
        <f>calc_CBA!O18</f>
        <v>0</v>
      </c>
      <c r="J19" s="2">
        <f>calc_CBA!S18</f>
        <v>0</v>
      </c>
      <c r="K19" s="2">
        <f>calc_CBA!T18</f>
        <v>0</v>
      </c>
      <c r="L19" s="2">
        <f>calc_CBA!U18</f>
        <v>0</v>
      </c>
      <c r="M19" s="18">
        <f t="shared" si="0"/>
        <v>0</v>
      </c>
      <c r="N19" s="3">
        <f>calc_CBA!V18/(1+Inp_DR)^(N$15-2021)</f>
        <v>0</v>
      </c>
      <c r="O19" s="3">
        <f>calc_CBA!W18/(1+Inp_DR)^(O$15-In_General!$D$18)</f>
        <v>0</v>
      </c>
      <c r="P19" s="3">
        <f>calc_CBA!X18/(1+Inp_DR)^(P$15-In_General!$D$18)</f>
        <v>0</v>
      </c>
      <c r="Q19" s="3">
        <f>calc_CBA!Y18/(1+Inp_DR)^(Q$15-In_General!$D$18)</f>
        <v>0</v>
      </c>
      <c r="R19" s="3">
        <f>calc_CBA!Z18/(1+Inp_DR)^(R$15-In_General!$D$18)</f>
        <v>0</v>
      </c>
      <c r="S19" s="3">
        <f>calc_CBA!AA18/(1+Inp_DR)^(S$15-In_General!$D$18)</f>
        <v>0</v>
      </c>
      <c r="T19" s="3">
        <f>calc_CBA!AB18/(1+Inp_DR)^(T$15-In_General!$D$18)</f>
        <v>0</v>
      </c>
      <c r="U19" s="3">
        <f>calc_CBA!AC18/(1+Inp_DR)^(U$15-In_General!$D$18)</f>
        <v>0</v>
      </c>
      <c r="V19" s="3">
        <f>calc_CBA!AD18/(1+Inp_DR)^(V$15-In_General!$D$18)</f>
        <v>0</v>
      </c>
      <c r="W19" s="3">
        <f>calc_CBA!AE18/(1+Inp_DR)^(W$15-In_General!$D$18)</f>
        <v>0</v>
      </c>
      <c r="X19" s="3">
        <f>calc_CBA!AF18/(1+Inp_DR)^(X$15-In_General!$D$18)</f>
        <v>0</v>
      </c>
      <c r="Y19" s="3">
        <f>calc_CBA!AG18/(1+Inp_DR)^(Y$15-In_General!$D$18)</f>
        <v>0</v>
      </c>
      <c r="Z19" s="3">
        <f>calc_CBA!AH18/(1+Inp_DR)^(Z$15-In_General!$D$18)</f>
        <v>0</v>
      </c>
      <c r="AA19" s="3">
        <f>calc_CBA!AI18/(1+Inp_DR)^(AA$15-In_General!$D$18)</f>
        <v>0</v>
      </c>
      <c r="AB19" s="3">
        <f>calc_CBA!AJ18/(1+Inp_DR)^(AB$15-In_General!$D$18)</f>
        <v>0</v>
      </c>
      <c r="AC19" s="3">
        <f>calc_CBA!AK18/(1+Inp_DR)^(AC$15-In_General!$D$18)</f>
        <v>0</v>
      </c>
      <c r="AD19" s="3">
        <f>calc_CBA!AL18/(1+Inp_DR)^(AD$15-In_General!$D$18)</f>
        <v>0</v>
      </c>
      <c r="AE19" s="3">
        <f>calc_CBA!AM18/(1+Inp_DR)^(AE$15-In_General!$D$18)</f>
        <v>0</v>
      </c>
      <c r="AF19" s="3">
        <f>calc_CBA!AN18/(1+Inp_DR)^(AF$15-In_General!$D$18)</f>
        <v>0</v>
      </c>
      <c r="AG19" s="3">
        <f>calc_CBA!AO18/(1+Inp_DR)^(AG$15-In_General!$D$18)</f>
        <v>0</v>
      </c>
      <c r="AH19" s="3">
        <f>calc_CBA!AP18/(1+Inp_DR)^(AH$15-In_General!$D$18)</f>
        <v>0</v>
      </c>
      <c r="AI19" s="3">
        <f>calc_CBA!AQ18/(1+Inp_DR)^(AI$15-In_General!$D$18)</f>
        <v>0</v>
      </c>
      <c r="AJ19" s="3">
        <f>calc_CBA!AR18/(1+Inp_DR)^(AJ$15-In_General!$D$18)</f>
        <v>0</v>
      </c>
      <c r="AK19" s="3">
        <f>calc_CBA!AS18/(1+Inp_DR)^(AK$15-In_General!$D$18)</f>
        <v>0</v>
      </c>
      <c r="AL19" s="3">
        <f>calc_CBA!AT18/(1+Inp_DR)^(AL$15-In_General!$D$18)</f>
        <v>0</v>
      </c>
      <c r="AM19" s="3">
        <f>calc_CBA!AU18/(1+Inp_DR)^(AM$15-In_General!$D$18)</f>
        <v>0</v>
      </c>
      <c r="AN19" s="3">
        <f>calc_CBA!AV18/(1+Inp_DR)^(AN$15-In_General!$D$18)</f>
        <v>0</v>
      </c>
      <c r="AO19" s="3">
        <f>calc_CBA!AW18/(1+Inp_DR)^(AO$15-In_General!$D$18)</f>
        <v>0</v>
      </c>
      <c r="AP19" s="3">
        <f>calc_CBA!AX18/(1+Inp_DR)^(AP$15-In_General!$D$18)</f>
        <v>0</v>
      </c>
      <c r="AQ19" s="3">
        <f>calc_CBA!AY18/(1+Inp_DR)^(AQ$15-In_General!$D$18)</f>
        <v>0</v>
      </c>
      <c r="AR19" s="3">
        <f>calc_CBA!AZ18/(1+Inp_DR)^(AR$15-In_General!$D$18)</f>
        <v>0</v>
      </c>
      <c r="AS19" s="3">
        <f>calc_CBA!BA18/(1+Inp_DR)^(AS$15-In_General!$D$18)</f>
        <v>0</v>
      </c>
      <c r="AT19" s="3">
        <f>calc_CBA!BB18/(1+Inp_DR)^(AT$15-In_General!$D$18)</f>
        <v>0</v>
      </c>
      <c r="AU19" s="3">
        <f>calc_CBA!BC18/(1+Inp_DR)^(AU$15-In_General!$D$18)</f>
        <v>0</v>
      </c>
      <c r="AV19" s="3">
        <f>calc_CBA!BD18/(1+Inp_DR)^(AV$15-In_General!$D$18)</f>
        <v>0</v>
      </c>
      <c r="AW19" s="3">
        <f>calc_CBA!BE18/(1+Inp_DR)^(AW$15-In_General!$D$18)</f>
        <v>0</v>
      </c>
      <c r="AX19" s="3">
        <f>calc_CBA!BF18/(1+Inp_DR)^(AX$15-In_General!$D$18)</f>
        <v>0</v>
      </c>
      <c r="AY19" s="3">
        <f>calc_CBA!BG18/(1+Inp_DR)^(AY$15-In_General!$D$18)</f>
        <v>0</v>
      </c>
      <c r="AZ19" s="3">
        <f>calc_CBA!BH18/(1+Inp_DR)^(AZ$15-In_General!$D$18)</f>
        <v>0</v>
      </c>
      <c r="BA19" s="3">
        <f>calc_CBA!BI18/(1+Inp_DR)^(BA$15-In_General!$D$18)</f>
        <v>0</v>
      </c>
      <c r="BB19" s="3">
        <f>calc_CBA!BJ18/(1+Inp_DR)^(BB$15-In_General!$D$18)</f>
        <v>0</v>
      </c>
      <c r="BC19" s="3">
        <f>calc_CBA!BK18/(1+Inp_DR)^(BC$15-In_General!$D$18)</f>
        <v>0</v>
      </c>
      <c r="BD19" s="3">
        <f>calc_CBA!BL18/(1+Inp_DR)^(BD$15-In_General!$D$18)</f>
        <v>0</v>
      </c>
      <c r="BE19" s="3">
        <f>calc_CBA!BM18/(1+Inp_DR)^(BE$15-In_General!$D$18)</f>
        <v>0</v>
      </c>
      <c r="BF19" s="3">
        <f>calc_CBA!BN18/(1+Inp_DR)^(BF$15-In_General!$D$18)</f>
        <v>0</v>
      </c>
      <c r="BG19" s="3">
        <f>calc_CBA!BO18/(1+Inp_DR)^(BG$15-In_General!$D$18)</f>
        <v>0</v>
      </c>
      <c r="BH19" s="3">
        <f>calc_CBA!BP18/(1+Inp_DR)^(BH$15-In_General!$D$18)</f>
        <v>0</v>
      </c>
      <c r="BI19" s="3">
        <f>calc_CBA!BQ18/(1+Inp_DR)^(BI$15-In_General!$D$18)</f>
        <v>0</v>
      </c>
      <c r="BJ19" s="3">
        <f>calc_CBA!BR18/(1+Inp_DR)^(BJ$15-In_General!$D$18)</f>
        <v>0</v>
      </c>
      <c r="BK19" s="3">
        <f>calc_CBA!BS18/(1+Inp_DR)^(BK$15-In_General!$D$18)</f>
        <v>0</v>
      </c>
      <c r="BL19" s="3">
        <f>calc_CBA!BT18/(1+Inp_DR)^(BL$15-In_General!$D$18)</f>
        <v>0</v>
      </c>
    </row>
    <row r="20" spans="2:64" ht="10.5" x14ac:dyDescent="0.25">
      <c r="B20" s="14">
        <v>5</v>
      </c>
      <c r="C20" s="12" t="str">
        <f>calc_CBA!C19</f>
        <v>PR_SoS_S1</v>
      </c>
      <c r="D20" s="12" t="str">
        <f>calc_CBA!D19</f>
        <v>PR_SoS</v>
      </c>
      <c r="E20" s="12" t="str">
        <f>calc_CBA!E19</f>
        <v>SoS</v>
      </c>
      <c r="F20" s="12" t="str">
        <f>calc_CBA!F19</f>
        <v>S1</v>
      </c>
      <c r="G20" s="12" t="str">
        <f>calc_CBA!G19</f>
        <v>PR</v>
      </c>
      <c r="H20" s="13">
        <f>calc_CBA!N19</f>
        <v>0</v>
      </c>
      <c r="I20" s="13">
        <f>calc_CBA!O19</f>
        <v>0</v>
      </c>
      <c r="J20" s="2">
        <f>calc_CBA!S19</f>
        <v>0</v>
      </c>
      <c r="K20" s="2">
        <f>calc_CBA!T19</f>
        <v>0</v>
      </c>
      <c r="L20" s="2">
        <f>calc_CBA!U19</f>
        <v>0</v>
      </c>
      <c r="M20" s="18">
        <f t="shared" si="0"/>
        <v>0</v>
      </c>
      <c r="N20" s="3">
        <f>calc_CBA!V19/(1+Inp_DR)^(N$15-2021)</f>
        <v>0</v>
      </c>
      <c r="O20" s="3">
        <f>calc_CBA!W19/(1+Inp_DR)^(O$15-In_General!$D$18)</f>
        <v>0</v>
      </c>
      <c r="P20" s="3">
        <f>calc_CBA!X19/(1+Inp_DR)^(P$15-In_General!$D$18)</f>
        <v>0</v>
      </c>
      <c r="Q20" s="3">
        <f>calc_CBA!Y19/(1+Inp_DR)^(Q$15-In_General!$D$18)</f>
        <v>0</v>
      </c>
      <c r="R20" s="3">
        <f>calc_CBA!Z19/(1+Inp_DR)^(R$15-In_General!$D$18)</f>
        <v>0</v>
      </c>
      <c r="S20" s="3">
        <f>calc_CBA!AA19/(1+Inp_DR)^(S$15-In_General!$D$18)</f>
        <v>0</v>
      </c>
      <c r="T20" s="3">
        <f>calc_CBA!AB19/(1+Inp_DR)^(T$15-In_General!$D$18)</f>
        <v>0</v>
      </c>
      <c r="U20" s="3">
        <f>calc_CBA!AC19/(1+Inp_DR)^(U$15-In_General!$D$18)</f>
        <v>0</v>
      </c>
      <c r="V20" s="3">
        <f>calc_CBA!AD19/(1+Inp_DR)^(V$15-In_General!$D$18)</f>
        <v>0</v>
      </c>
      <c r="W20" s="3">
        <f>calc_CBA!AE19/(1+Inp_DR)^(W$15-In_General!$D$18)</f>
        <v>0</v>
      </c>
      <c r="X20" s="3">
        <f>calc_CBA!AF19/(1+Inp_DR)^(X$15-In_General!$D$18)</f>
        <v>0</v>
      </c>
      <c r="Y20" s="3">
        <f>calc_CBA!AG19/(1+Inp_DR)^(Y$15-In_General!$D$18)</f>
        <v>0</v>
      </c>
      <c r="Z20" s="3">
        <f>calc_CBA!AH19/(1+Inp_DR)^(Z$15-In_General!$D$18)</f>
        <v>0</v>
      </c>
      <c r="AA20" s="3">
        <f>calc_CBA!AI19/(1+Inp_DR)^(AA$15-In_General!$D$18)</f>
        <v>0</v>
      </c>
      <c r="AB20" s="3">
        <f>calc_CBA!AJ19/(1+Inp_DR)^(AB$15-In_General!$D$18)</f>
        <v>0</v>
      </c>
      <c r="AC20" s="3">
        <f>calc_CBA!AK19/(1+Inp_DR)^(AC$15-In_General!$D$18)</f>
        <v>0</v>
      </c>
      <c r="AD20" s="3">
        <f>calc_CBA!AL19/(1+Inp_DR)^(AD$15-In_General!$D$18)</f>
        <v>0</v>
      </c>
      <c r="AE20" s="3">
        <f>calc_CBA!AM19/(1+Inp_DR)^(AE$15-In_General!$D$18)</f>
        <v>0</v>
      </c>
      <c r="AF20" s="3">
        <f>calc_CBA!AN19/(1+Inp_DR)^(AF$15-In_General!$D$18)</f>
        <v>0</v>
      </c>
      <c r="AG20" s="3">
        <f>calc_CBA!AO19/(1+Inp_DR)^(AG$15-In_General!$D$18)</f>
        <v>0</v>
      </c>
      <c r="AH20" s="3">
        <f>calc_CBA!AP19/(1+Inp_DR)^(AH$15-In_General!$D$18)</f>
        <v>0</v>
      </c>
      <c r="AI20" s="3">
        <f>calc_CBA!AQ19/(1+Inp_DR)^(AI$15-In_General!$D$18)</f>
        <v>0</v>
      </c>
      <c r="AJ20" s="3">
        <f>calc_CBA!AR19/(1+Inp_DR)^(AJ$15-In_General!$D$18)</f>
        <v>0</v>
      </c>
      <c r="AK20" s="3">
        <f>calc_CBA!AS19/(1+Inp_DR)^(AK$15-In_General!$D$18)</f>
        <v>0</v>
      </c>
      <c r="AL20" s="3">
        <f>calc_CBA!AT19/(1+Inp_DR)^(AL$15-In_General!$D$18)</f>
        <v>0</v>
      </c>
      <c r="AM20" s="3">
        <f>calc_CBA!AU19/(1+Inp_DR)^(AM$15-In_General!$D$18)</f>
        <v>0</v>
      </c>
      <c r="AN20" s="3">
        <f>calc_CBA!AV19/(1+Inp_DR)^(AN$15-In_General!$D$18)</f>
        <v>0</v>
      </c>
      <c r="AO20" s="3">
        <f>calc_CBA!AW19/(1+Inp_DR)^(AO$15-In_General!$D$18)</f>
        <v>0</v>
      </c>
      <c r="AP20" s="3">
        <f>calc_CBA!AX19/(1+Inp_DR)^(AP$15-In_General!$D$18)</f>
        <v>0</v>
      </c>
      <c r="AQ20" s="3">
        <f>calc_CBA!AY19/(1+Inp_DR)^(AQ$15-In_General!$D$18)</f>
        <v>0</v>
      </c>
      <c r="AR20" s="3">
        <f>calc_CBA!AZ19/(1+Inp_DR)^(AR$15-In_General!$D$18)</f>
        <v>0</v>
      </c>
      <c r="AS20" s="3">
        <f>calc_CBA!BA19/(1+Inp_DR)^(AS$15-In_General!$D$18)</f>
        <v>0</v>
      </c>
      <c r="AT20" s="3">
        <f>calc_CBA!BB19/(1+Inp_DR)^(AT$15-In_General!$D$18)</f>
        <v>0</v>
      </c>
      <c r="AU20" s="3">
        <f>calc_CBA!BC19/(1+Inp_DR)^(AU$15-In_General!$D$18)</f>
        <v>0</v>
      </c>
      <c r="AV20" s="3">
        <f>calc_CBA!BD19/(1+Inp_DR)^(AV$15-In_General!$D$18)</f>
        <v>0</v>
      </c>
      <c r="AW20" s="3">
        <f>calc_CBA!BE19/(1+Inp_DR)^(AW$15-In_General!$D$18)</f>
        <v>0</v>
      </c>
      <c r="AX20" s="3">
        <f>calc_CBA!BF19/(1+Inp_DR)^(AX$15-In_General!$D$18)</f>
        <v>0</v>
      </c>
      <c r="AY20" s="3">
        <f>calc_CBA!BG19/(1+Inp_DR)^(AY$15-In_General!$D$18)</f>
        <v>0</v>
      </c>
      <c r="AZ20" s="3">
        <f>calc_CBA!BH19/(1+Inp_DR)^(AZ$15-In_General!$D$18)</f>
        <v>0</v>
      </c>
      <c r="BA20" s="3">
        <f>calc_CBA!BI19/(1+Inp_DR)^(BA$15-In_General!$D$18)</f>
        <v>0</v>
      </c>
      <c r="BB20" s="3">
        <f>calc_CBA!BJ19/(1+Inp_DR)^(BB$15-In_General!$D$18)</f>
        <v>0</v>
      </c>
      <c r="BC20" s="3">
        <f>calc_CBA!BK19/(1+Inp_DR)^(BC$15-In_General!$D$18)</f>
        <v>0</v>
      </c>
      <c r="BD20" s="3">
        <f>calc_CBA!BL19/(1+Inp_DR)^(BD$15-In_General!$D$18)</f>
        <v>0</v>
      </c>
      <c r="BE20" s="3">
        <f>calc_CBA!BM19/(1+Inp_DR)^(BE$15-In_General!$D$18)</f>
        <v>0</v>
      </c>
      <c r="BF20" s="3">
        <f>calc_CBA!BN19/(1+Inp_DR)^(BF$15-In_General!$D$18)</f>
        <v>0</v>
      </c>
      <c r="BG20" s="3">
        <f>calc_CBA!BO19/(1+Inp_DR)^(BG$15-In_General!$D$18)</f>
        <v>0</v>
      </c>
      <c r="BH20" s="3">
        <f>calc_CBA!BP19/(1+Inp_DR)^(BH$15-In_General!$D$18)</f>
        <v>0</v>
      </c>
      <c r="BI20" s="3">
        <f>calc_CBA!BQ19/(1+Inp_DR)^(BI$15-In_General!$D$18)</f>
        <v>0</v>
      </c>
      <c r="BJ20" s="3">
        <f>calc_CBA!BR19/(1+Inp_DR)^(BJ$15-In_General!$D$18)</f>
        <v>0</v>
      </c>
      <c r="BK20" s="3">
        <f>calc_CBA!BS19/(1+Inp_DR)^(BK$15-In_General!$D$18)</f>
        <v>0</v>
      </c>
      <c r="BL20" s="3">
        <f>calc_CBA!BT19/(1+Inp_DR)^(BL$15-In_General!$D$18)</f>
        <v>0</v>
      </c>
    </row>
    <row r="21" spans="2:64" ht="10.5" x14ac:dyDescent="0.25">
      <c r="B21" s="14">
        <v>6</v>
      </c>
      <c r="C21" s="12" t="str">
        <f>calc_CBA!C20</f>
        <v>PR_Poll_S1</v>
      </c>
      <c r="D21" s="12" t="str">
        <f>calc_CBA!D20</f>
        <v>PR_Poll</v>
      </c>
      <c r="E21" s="12" t="str">
        <f>calc_CBA!E20</f>
        <v>Poll</v>
      </c>
      <c r="F21" s="12" t="str">
        <f>calc_CBA!F20</f>
        <v>S1</v>
      </c>
      <c r="G21" s="12" t="str">
        <f>calc_CBA!G20</f>
        <v>PR</v>
      </c>
      <c r="H21" s="13">
        <f>calc_CBA!N20</f>
        <v>0</v>
      </c>
      <c r="I21" s="13">
        <f>calc_CBA!O20</f>
        <v>0</v>
      </c>
      <c r="J21" s="2">
        <f>calc_CBA!S20</f>
        <v>0</v>
      </c>
      <c r="K21" s="2">
        <f>calc_CBA!T20</f>
        <v>0</v>
      </c>
      <c r="L21" s="2">
        <f>calc_CBA!U20</f>
        <v>0</v>
      </c>
      <c r="M21" s="18">
        <f t="shared" si="0"/>
        <v>0</v>
      </c>
      <c r="N21" s="3">
        <f>calc_CBA!V20/(1+Inp_DR)^(N$15-2021)</f>
        <v>0</v>
      </c>
      <c r="O21" s="3">
        <f>calc_CBA!W20/(1+Inp_DR)^(O$15-In_General!$D$18)</f>
        <v>0</v>
      </c>
      <c r="P21" s="3">
        <f>calc_CBA!X20/(1+Inp_DR)^(P$15-In_General!$D$18)</f>
        <v>0</v>
      </c>
      <c r="Q21" s="3">
        <f>calc_CBA!Y20/(1+Inp_DR)^(Q$15-In_General!$D$18)</f>
        <v>0</v>
      </c>
      <c r="R21" s="3">
        <f>calc_CBA!Z20/(1+Inp_DR)^(R$15-In_General!$D$18)</f>
        <v>0</v>
      </c>
      <c r="S21" s="3">
        <f>calc_CBA!AA20/(1+Inp_DR)^(S$15-In_General!$D$18)</f>
        <v>0</v>
      </c>
      <c r="T21" s="3">
        <f>calc_CBA!AB20/(1+Inp_DR)^(T$15-In_General!$D$18)</f>
        <v>0</v>
      </c>
      <c r="U21" s="3">
        <f>calc_CBA!AC20/(1+Inp_DR)^(U$15-In_General!$D$18)</f>
        <v>0</v>
      </c>
      <c r="V21" s="3">
        <f>calc_CBA!AD20/(1+Inp_DR)^(V$15-In_General!$D$18)</f>
        <v>0</v>
      </c>
      <c r="W21" s="3">
        <f>calc_CBA!AE20/(1+Inp_DR)^(W$15-In_General!$D$18)</f>
        <v>0</v>
      </c>
      <c r="X21" s="3">
        <f>calc_CBA!AF20/(1+Inp_DR)^(X$15-In_General!$D$18)</f>
        <v>0</v>
      </c>
      <c r="Y21" s="3">
        <f>calc_CBA!AG20/(1+Inp_DR)^(Y$15-In_General!$D$18)</f>
        <v>0</v>
      </c>
      <c r="Z21" s="3">
        <f>calc_CBA!AH20/(1+Inp_DR)^(Z$15-In_General!$D$18)</f>
        <v>0</v>
      </c>
      <c r="AA21" s="3">
        <f>calc_CBA!AI20/(1+Inp_DR)^(AA$15-In_General!$D$18)</f>
        <v>0</v>
      </c>
      <c r="AB21" s="3">
        <f>calc_CBA!AJ20/(1+Inp_DR)^(AB$15-In_General!$D$18)</f>
        <v>0</v>
      </c>
      <c r="AC21" s="3">
        <f>calc_CBA!AK20/(1+Inp_DR)^(AC$15-In_General!$D$18)</f>
        <v>0</v>
      </c>
      <c r="AD21" s="3">
        <f>calc_CBA!AL20/(1+Inp_DR)^(AD$15-In_General!$D$18)</f>
        <v>0</v>
      </c>
      <c r="AE21" s="3">
        <f>calc_CBA!AM20/(1+Inp_DR)^(AE$15-In_General!$D$18)</f>
        <v>0</v>
      </c>
      <c r="AF21" s="3">
        <f>calc_CBA!AN20/(1+Inp_DR)^(AF$15-In_General!$D$18)</f>
        <v>0</v>
      </c>
      <c r="AG21" s="3">
        <f>calc_CBA!AO20/(1+Inp_DR)^(AG$15-In_General!$D$18)</f>
        <v>0</v>
      </c>
      <c r="AH21" s="3">
        <f>calc_CBA!AP20/(1+Inp_DR)^(AH$15-In_General!$D$18)</f>
        <v>0</v>
      </c>
      <c r="AI21" s="3">
        <f>calc_CBA!AQ20/(1+Inp_DR)^(AI$15-In_General!$D$18)</f>
        <v>0</v>
      </c>
      <c r="AJ21" s="3">
        <f>calc_CBA!AR20/(1+Inp_DR)^(AJ$15-In_General!$D$18)</f>
        <v>0</v>
      </c>
      <c r="AK21" s="3">
        <f>calc_CBA!AS20/(1+Inp_DR)^(AK$15-In_General!$D$18)</f>
        <v>0</v>
      </c>
      <c r="AL21" s="3">
        <f>calc_CBA!AT20/(1+Inp_DR)^(AL$15-In_General!$D$18)</f>
        <v>0</v>
      </c>
      <c r="AM21" s="3">
        <f>calc_CBA!AU20/(1+Inp_DR)^(AM$15-In_General!$D$18)</f>
        <v>0</v>
      </c>
      <c r="AN21" s="3">
        <f>calc_CBA!AV20/(1+Inp_DR)^(AN$15-In_General!$D$18)</f>
        <v>0</v>
      </c>
      <c r="AO21" s="3">
        <f>calc_CBA!AW20/(1+Inp_DR)^(AO$15-In_General!$D$18)</f>
        <v>0</v>
      </c>
      <c r="AP21" s="3">
        <f>calc_CBA!AX20/(1+Inp_DR)^(AP$15-In_General!$D$18)</f>
        <v>0</v>
      </c>
      <c r="AQ21" s="3">
        <f>calc_CBA!AY20/(1+Inp_DR)^(AQ$15-In_General!$D$18)</f>
        <v>0</v>
      </c>
      <c r="AR21" s="3">
        <f>calc_CBA!AZ20/(1+Inp_DR)^(AR$15-In_General!$D$18)</f>
        <v>0</v>
      </c>
      <c r="AS21" s="3">
        <f>calc_CBA!BA20/(1+Inp_DR)^(AS$15-In_General!$D$18)</f>
        <v>0</v>
      </c>
      <c r="AT21" s="3">
        <f>calc_CBA!BB20/(1+Inp_DR)^(AT$15-In_General!$D$18)</f>
        <v>0</v>
      </c>
      <c r="AU21" s="3">
        <f>calc_CBA!BC20/(1+Inp_DR)^(AU$15-In_General!$D$18)</f>
        <v>0</v>
      </c>
      <c r="AV21" s="3">
        <f>calc_CBA!BD20/(1+Inp_DR)^(AV$15-In_General!$D$18)</f>
        <v>0</v>
      </c>
      <c r="AW21" s="3">
        <f>calc_CBA!BE20/(1+Inp_DR)^(AW$15-In_General!$D$18)</f>
        <v>0</v>
      </c>
      <c r="AX21" s="3">
        <f>calc_CBA!BF20/(1+Inp_DR)^(AX$15-In_General!$D$18)</f>
        <v>0</v>
      </c>
      <c r="AY21" s="3">
        <f>calc_CBA!BG20/(1+Inp_DR)^(AY$15-In_General!$D$18)</f>
        <v>0</v>
      </c>
      <c r="AZ21" s="3">
        <f>calc_CBA!BH20/(1+Inp_DR)^(AZ$15-In_General!$D$18)</f>
        <v>0</v>
      </c>
      <c r="BA21" s="3">
        <f>calc_CBA!BI20/(1+Inp_DR)^(BA$15-In_General!$D$18)</f>
        <v>0</v>
      </c>
      <c r="BB21" s="3">
        <f>calc_CBA!BJ20/(1+Inp_DR)^(BB$15-In_General!$D$18)</f>
        <v>0</v>
      </c>
      <c r="BC21" s="3">
        <f>calc_CBA!BK20/(1+Inp_DR)^(BC$15-In_General!$D$18)</f>
        <v>0</v>
      </c>
      <c r="BD21" s="3">
        <f>calc_CBA!BL20/(1+Inp_DR)^(BD$15-In_General!$D$18)</f>
        <v>0</v>
      </c>
      <c r="BE21" s="3">
        <f>calc_CBA!BM20/(1+Inp_DR)^(BE$15-In_General!$D$18)</f>
        <v>0</v>
      </c>
      <c r="BF21" s="3">
        <f>calc_CBA!BN20/(1+Inp_DR)^(BF$15-In_General!$D$18)</f>
        <v>0</v>
      </c>
      <c r="BG21" s="3">
        <f>calc_CBA!BO20/(1+Inp_DR)^(BG$15-In_General!$D$18)</f>
        <v>0</v>
      </c>
      <c r="BH21" s="3">
        <f>calc_CBA!BP20/(1+Inp_DR)^(BH$15-In_General!$D$18)</f>
        <v>0</v>
      </c>
      <c r="BI21" s="3">
        <f>calc_CBA!BQ20/(1+Inp_DR)^(BI$15-In_General!$D$18)</f>
        <v>0</v>
      </c>
      <c r="BJ21" s="3">
        <f>calc_CBA!BR20/(1+Inp_DR)^(BJ$15-In_General!$D$18)</f>
        <v>0</v>
      </c>
      <c r="BK21" s="3">
        <f>calc_CBA!BS20/(1+Inp_DR)^(BK$15-In_General!$D$18)</f>
        <v>0</v>
      </c>
      <c r="BL21" s="3">
        <f>calc_CBA!BT20/(1+Inp_DR)^(BL$15-In_General!$D$18)</f>
        <v>0</v>
      </c>
    </row>
    <row r="22" spans="2:64" ht="10.5" x14ac:dyDescent="0.25">
      <c r="B22" s="14">
        <v>7</v>
      </c>
      <c r="C22" s="12" t="str">
        <f>calc_CBA!C21</f>
        <v>PR_Innov_S1</v>
      </c>
      <c r="D22" s="12" t="str">
        <f>calc_CBA!D21</f>
        <v>PR_Innov</v>
      </c>
      <c r="E22" s="12" t="str">
        <f>calc_CBA!E21</f>
        <v>Innov</v>
      </c>
      <c r="F22" s="12" t="str">
        <f>calc_CBA!F21</f>
        <v>S1</v>
      </c>
      <c r="G22" s="12" t="str">
        <f>calc_CBA!G21</f>
        <v>PR</v>
      </c>
      <c r="H22" s="13">
        <f>calc_CBA!N21</f>
        <v>0</v>
      </c>
      <c r="I22" s="13">
        <f>calc_CBA!O21</f>
        <v>0</v>
      </c>
      <c r="J22" s="2">
        <f>calc_CBA!S21</f>
        <v>0</v>
      </c>
      <c r="K22" s="2">
        <f>calc_CBA!T21</f>
        <v>0</v>
      </c>
      <c r="L22" s="2">
        <f>calc_CBA!U21</f>
        <v>0</v>
      </c>
      <c r="M22" s="18">
        <f t="shared" si="0"/>
        <v>0</v>
      </c>
      <c r="N22" s="3">
        <f>calc_CBA!V21/(1+Inp_DR)^(N$15-2021)</f>
        <v>0</v>
      </c>
      <c r="O22" s="3">
        <f>calc_CBA!W21/(1+Inp_DR)^(O$15-In_General!$D$18)</f>
        <v>0</v>
      </c>
      <c r="P22" s="3">
        <f>calc_CBA!X21/(1+Inp_DR)^(P$15-In_General!$D$18)</f>
        <v>0</v>
      </c>
      <c r="Q22" s="3">
        <f>calc_CBA!Y21/(1+Inp_DR)^(Q$15-In_General!$D$18)</f>
        <v>0</v>
      </c>
      <c r="R22" s="3">
        <f>calc_CBA!Z21/(1+Inp_DR)^(R$15-In_General!$D$18)</f>
        <v>0</v>
      </c>
      <c r="S22" s="3">
        <f>calc_CBA!AA21/(1+Inp_DR)^(S$15-In_General!$D$18)</f>
        <v>0</v>
      </c>
      <c r="T22" s="3">
        <f>calc_CBA!AB21/(1+Inp_DR)^(T$15-In_General!$D$18)</f>
        <v>0</v>
      </c>
      <c r="U22" s="3">
        <f>calc_CBA!AC21/(1+Inp_DR)^(U$15-In_General!$D$18)</f>
        <v>0</v>
      </c>
      <c r="V22" s="3">
        <f>calc_CBA!AD21/(1+Inp_DR)^(V$15-In_General!$D$18)</f>
        <v>0</v>
      </c>
      <c r="W22" s="3">
        <f>calc_CBA!AE21/(1+Inp_DR)^(W$15-In_General!$D$18)</f>
        <v>0</v>
      </c>
      <c r="X22" s="3">
        <f>calc_CBA!AF21/(1+Inp_DR)^(X$15-In_General!$D$18)</f>
        <v>0</v>
      </c>
      <c r="Y22" s="3">
        <f>calc_CBA!AG21/(1+Inp_DR)^(Y$15-In_General!$D$18)</f>
        <v>0</v>
      </c>
      <c r="Z22" s="3">
        <f>calc_CBA!AH21/(1+Inp_DR)^(Z$15-In_General!$D$18)</f>
        <v>0</v>
      </c>
      <c r="AA22" s="3">
        <f>calc_CBA!AI21/(1+Inp_DR)^(AA$15-In_General!$D$18)</f>
        <v>0</v>
      </c>
      <c r="AB22" s="3">
        <f>calc_CBA!AJ21/(1+Inp_DR)^(AB$15-In_General!$D$18)</f>
        <v>0</v>
      </c>
      <c r="AC22" s="3">
        <f>calc_CBA!AK21/(1+Inp_DR)^(AC$15-In_General!$D$18)</f>
        <v>0</v>
      </c>
      <c r="AD22" s="3">
        <f>calc_CBA!AL21/(1+Inp_DR)^(AD$15-In_General!$D$18)</f>
        <v>0</v>
      </c>
      <c r="AE22" s="3">
        <f>calc_CBA!AM21/(1+Inp_DR)^(AE$15-In_General!$D$18)</f>
        <v>0</v>
      </c>
      <c r="AF22" s="3">
        <f>calc_CBA!AN21/(1+Inp_DR)^(AF$15-In_General!$D$18)</f>
        <v>0</v>
      </c>
      <c r="AG22" s="3">
        <f>calc_CBA!AO21/(1+Inp_DR)^(AG$15-In_General!$D$18)</f>
        <v>0</v>
      </c>
      <c r="AH22" s="3">
        <f>calc_CBA!AP21/(1+Inp_DR)^(AH$15-In_General!$D$18)</f>
        <v>0</v>
      </c>
      <c r="AI22" s="3">
        <f>calc_CBA!AQ21/(1+Inp_DR)^(AI$15-In_General!$D$18)</f>
        <v>0</v>
      </c>
      <c r="AJ22" s="3">
        <f>calc_CBA!AR21/(1+Inp_DR)^(AJ$15-In_General!$D$18)</f>
        <v>0</v>
      </c>
      <c r="AK22" s="3">
        <f>calc_CBA!AS21/(1+Inp_DR)^(AK$15-In_General!$D$18)</f>
        <v>0</v>
      </c>
      <c r="AL22" s="3">
        <f>calc_CBA!AT21/(1+Inp_DR)^(AL$15-In_General!$D$18)</f>
        <v>0</v>
      </c>
      <c r="AM22" s="3">
        <f>calc_CBA!AU21/(1+Inp_DR)^(AM$15-In_General!$D$18)</f>
        <v>0</v>
      </c>
      <c r="AN22" s="3">
        <f>calc_CBA!AV21/(1+Inp_DR)^(AN$15-In_General!$D$18)</f>
        <v>0</v>
      </c>
      <c r="AO22" s="3">
        <f>calc_CBA!AW21/(1+Inp_DR)^(AO$15-In_General!$D$18)</f>
        <v>0</v>
      </c>
      <c r="AP22" s="3">
        <f>calc_CBA!AX21/(1+Inp_DR)^(AP$15-In_General!$D$18)</f>
        <v>0</v>
      </c>
      <c r="AQ22" s="3">
        <f>calc_CBA!AY21/(1+Inp_DR)^(AQ$15-In_General!$D$18)</f>
        <v>0</v>
      </c>
      <c r="AR22" s="3">
        <f>calc_CBA!AZ21/(1+Inp_DR)^(AR$15-In_General!$D$18)</f>
        <v>0</v>
      </c>
      <c r="AS22" s="3">
        <f>calc_CBA!BA21/(1+Inp_DR)^(AS$15-In_General!$D$18)</f>
        <v>0</v>
      </c>
      <c r="AT22" s="3">
        <f>calc_CBA!BB21/(1+Inp_DR)^(AT$15-In_General!$D$18)</f>
        <v>0</v>
      </c>
      <c r="AU22" s="3">
        <f>calc_CBA!BC21/(1+Inp_DR)^(AU$15-In_General!$D$18)</f>
        <v>0</v>
      </c>
      <c r="AV22" s="3">
        <f>calc_CBA!BD21/(1+Inp_DR)^(AV$15-In_General!$D$18)</f>
        <v>0</v>
      </c>
      <c r="AW22" s="3">
        <f>calc_CBA!BE21/(1+Inp_DR)^(AW$15-In_General!$D$18)</f>
        <v>0</v>
      </c>
      <c r="AX22" s="3">
        <f>calc_CBA!BF21/(1+Inp_DR)^(AX$15-In_General!$D$18)</f>
        <v>0</v>
      </c>
      <c r="AY22" s="3">
        <f>calc_CBA!BG21/(1+Inp_DR)^(AY$15-In_General!$D$18)</f>
        <v>0</v>
      </c>
      <c r="AZ22" s="3">
        <f>calc_CBA!BH21/(1+Inp_DR)^(AZ$15-In_General!$D$18)</f>
        <v>0</v>
      </c>
      <c r="BA22" s="3">
        <f>calc_CBA!BI21/(1+Inp_DR)^(BA$15-In_General!$D$18)</f>
        <v>0</v>
      </c>
      <c r="BB22" s="3">
        <f>calc_CBA!BJ21/(1+Inp_DR)^(BB$15-In_General!$D$18)</f>
        <v>0</v>
      </c>
      <c r="BC22" s="3">
        <f>calc_CBA!BK21/(1+Inp_DR)^(BC$15-In_General!$D$18)</f>
        <v>0</v>
      </c>
      <c r="BD22" s="3">
        <f>calc_CBA!BL21/(1+Inp_DR)^(BD$15-In_General!$D$18)</f>
        <v>0</v>
      </c>
      <c r="BE22" s="3">
        <f>calc_CBA!BM21/(1+Inp_DR)^(BE$15-In_General!$D$18)</f>
        <v>0</v>
      </c>
      <c r="BF22" s="3">
        <f>calc_CBA!BN21/(1+Inp_DR)^(BF$15-In_General!$D$18)</f>
        <v>0</v>
      </c>
      <c r="BG22" s="3">
        <f>calc_CBA!BO21/(1+Inp_DR)^(BG$15-In_General!$D$18)</f>
        <v>0</v>
      </c>
      <c r="BH22" s="3">
        <f>calc_CBA!BP21/(1+Inp_DR)^(BH$15-In_General!$D$18)</f>
        <v>0</v>
      </c>
      <c r="BI22" s="3">
        <f>calc_CBA!BQ21/(1+Inp_DR)^(BI$15-In_General!$D$18)</f>
        <v>0</v>
      </c>
      <c r="BJ22" s="3">
        <f>calc_CBA!BR21/(1+Inp_DR)^(BJ$15-In_General!$D$18)</f>
        <v>0</v>
      </c>
      <c r="BK22" s="3">
        <f>calc_CBA!BS21/(1+Inp_DR)^(BK$15-In_General!$D$18)</f>
        <v>0</v>
      </c>
      <c r="BL22" s="3">
        <f>calc_CBA!BT21/(1+Inp_DR)^(BL$15-In_General!$D$18)</f>
        <v>0</v>
      </c>
    </row>
    <row r="23" spans="2:64" ht="10.5" x14ac:dyDescent="0.25">
      <c r="B23" s="14">
        <v>8</v>
      </c>
      <c r="C23" s="12" t="str">
        <f>calc_CBA!C22</f>
        <v>CF_GenCost_S1</v>
      </c>
      <c r="D23" s="12" t="str">
        <f>calc_CBA!D22</f>
        <v>CF_GenCost</v>
      </c>
      <c r="E23" s="12" t="str">
        <f>calc_CBA!E22</f>
        <v>GenCost</v>
      </c>
      <c r="F23" s="12" t="str">
        <f>calc_CBA!F22</f>
        <v>S1</v>
      </c>
      <c r="G23" s="12" t="str">
        <f>calc_CBA!G22</f>
        <v>CF</v>
      </c>
      <c r="H23" s="13">
        <f>calc_CBA!N22</f>
        <v>0</v>
      </c>
      <c r="I23" s="13">
        <f>calc_CBA!O22</f>
        <v>0</v>
      </c>
      <c r="J23" s="2">
        <f>calc_CBA!S22</f>
        <v>0</v>
      </c>
      <c r="K23" s="2">
        <f>calc_CBA!T22</f>
        <v>0</v>
      </c>
      <c r="L23" s="2">
        <f>calc_CBA!U22</f>
        <v>0</v>
      </c>
      <c r="M23" s="18">
        <f t="shared" si="0"/>
        <v>0</v>
      </c>
      <c r="N23" s="3">
        <f>calc_CBA!V22/(1+Inp_DR)^(N$15-2021)</f>
        <v>0</v>
      </c>
      <c r="O23" s="3">
        <f>calc_CBA!W22/(1+Inp_DR)^(O$15-In_General!$D$18)</f>
        <v>0</v>
      </c>
      <c r="P23" s="3">
        <f>calc_CBA!X22/(1+Inp_DR)^(P$15-In_General!$D$18)</f>
        <v>0</v>
      </c>
      <c r="Q23" s="3">
        <f>calc_CBA!Y22/(1+Inp_DR)^(Q$15-In_General!$D$18)</f>
        <v>0</v>
      </c>
      <c r="R23" s="3">
        <f>calc_CBA!Z22/(1+Inp_DR)^(R$15-In_General!$D$18)</f>
        <v>0</v>
      </c>
      <c r="S23" s="3">
        <f>calc_CBA!AA22/(1+Inp_DR)^(S$15-In_General!$D$18)</f>
        <v>0</v>
      </c>
      <c r="T23" s="3">
        <f>calc_CBA!AB22/(1+Inp_DR)^(T$15-In_General!$D$18)</f>
        <v>0</v>
      </c>
      <c r="U23" s="3">
        <f>calc_CBA!AC22/(1+Inp_DR)^(U$15-In_General!$D$18)</f>
        <v>0</v>
      </c>
      <c r="V23" s="3">
        <f>calc_CBA!AD22/(1+Inp_DR)^(V$15-In_General!$D$18)</f>
        <v>0</v>
      </c>
      <c r="W23" s="3">
        <f>calc_CBA!AE22/(1+Inp_DR)^(W$15-In_General!$D$18)</f>
        <v>0</v>
      </c>
      <c r="X23" s="3">
        <f>calc_CBA!AF22/(1+Inp_DR)^(X$15-In_General!$D$18)</f>
        <v>0</v>
      </c>
      <c r="Y23" s="3">
        <f>calc_CBA!AG22/(1+Inp_DR)^(Y$15-In_General!$D$18)</f>
        <v>0</v>
      </c>
      <c r="Z23" s="3">
        <f>calc_CBA!AH22/(1+Inp_DR)^(Z$15-In_General!$D$18)</f>
        <v>0</v>
      </c>
      <c r="AA23" s="3">
        <f>calc_CBA!AI22/(1+Inp_DR)^(AA$15-In_General!$D$18)</f>
        <v>0</v>
      </c>
      <c r="AB23" s="3">
        <f>calc_CBA!AJ22/(1+Inp_DR)^(AB$15-In_General!$D$18)</f>
        <v>0</v>
      </c>
      <c r="AC23" s="3">
        <f>calc_CBA!AK22/(1+Inp_DR)^(AC$15-In_General!$D$18)</f>
        <v>0</v>
      </c>
      <c r="AD23" s="3">
        <f>calc_CBA!AL22/(1+Inp_DR)^(AD$15-In_General!$D$18)</f>
        <v>0</v>
      </c>
      <c r="AE23" s="3">
        <f>calc_CBA!AM22/(1+Inp_DR)^(AE$15-In_General!$D$18)</f>
        <v>0</v>
      </c>
      <c r="AF23" s="3">
        <f>calc_CBA!AN22/(1+Inp_DR)^(AF$15-In_General!$D$18)</f>
        <v>0</v>
      </c>
      <c r="AG23" s="3">
        <f>calc_CBA!AO22/(1+Inp_DR)^(AG$15-In_General!$D$18)</f>
        <v>0</v>
      </c>
      <c r="AH23" s="3">
        <f>calc_CBA!AP22/(1+Inp_DR)^(AH$15-In_General!$D$18)</f>
        <v>0</v>
      </c>
      <c r="AI23" s="3">
        <f>calc_CBA!AQ22/(1+Inp_DR)^(AI$15-In_General!$D$18)</f>
        <v>0</v>
      </c>
      <c r="AJ23" s="3">
        <f>calc_CBA!AR22/(1+Inp_DR)^(AJ$15-In_General!$D$18)</f>
        <v>0</v>
      </c>
      <c r="AK23" s="3">
        <f>calc_CBA!AS22/(1+Inp_DR)^(AK$15-In_General!$D$18)</f>
        <v>0</v>
      </c>
      <c r="AL23" s="3">
        <f>calc_CBA!AT22/(1+Inp_DR)^(AL$15-In_General!$D$18)</f>
        <v>0</v>
      </c>
      <c r="AM23" s="3">
        <f>calc_CBA!AU22/(1+Inp_DR)^(AM$15-In_General!$D$18)</f>
        <v>0</v>
      </c>
      <c r="AN23" s="3">
        <f>calc_CBA!AV22/(1+Inp_DR)^(AN$15-In_General!$D$18)</f>
        <v>0</v>
      </c>
      <c r="AO23" s="3">
        <f>calc_CBA!AW22/(1+Inp_DR)^(AO$15-In_General!$D$18)</f>
        <v>0</v>
      </c>
      <c r="AP23" s="3">
        <f>calc_CBA!AX22/(1+Inp_DR)^(AP$15-In_General!$D$18)</f>
        <v>0</v>
      </c>
      <c r="AQ23" s="3">
        <f>calc_CBA!AY22/(1+Inp_DR)^(AQ$15-In_General!$D$18)</f>
        <v>0</v>
      </c>
      <c r="AR23" s="3">
        <f>calc_CBA!AZ22/(1+Inp_DR)^(AR$15-In_General!$D$18)</f>
        <v>0</v>
      </c>
      <c r="AS23" s="3">
        <f>calc_CBA!BA22/(1+Inp_DR)^(AS$15-In_General!$D$18)</f>
        <v>0</v>
      </c>
      <c r="AT23" s="3">
        <f>calc_CBA!BB22/(1+Inp_DR)^(AT$15-In_General!$D$18)</f>
        <v>0</v>
      </c>
      <c r="AU23" s="3">
        <f>calc_CBA!BC22/(1+Inp_DR)^(AU$15-In_General!$D$18)</f>
        <v>0</v>
      </c>
      <c r="AV23" s="3">
        <f>calc_CBA!BD22/(1+Inp_DR)^(AV$15-In_General!$D$18)</f>
        <v>0</v>
      </c>
      <c r="AW23" s="3">
        <f>calc_CBA!BE22/(1+Inp_DR)^(AW$15-In_General!$D$18)</f>
        <v>0</v>
      </c>
      <c r="AX23" s="3">
        <f>calc_CBA!BF22/(1+Inp_DR)^(AX$15-In_General!$D$18)</f>
        <v>0</v>
      </c>
      <c r="AY23" s="3">
        <f>calc_CBA!BG22/(1+Inp_DR)^(AY$15-In_General!$D$18)</f>
        <v>0</v>
      </c>
      <c r="AZ23" s="3">
        <f>calc_CBA!BH22/(1+Inp_DR)^(AZ$15-In_General!$D$18)</f>
        <v>0</v>
      </c>
      <c r="BA23" s="3">
        <f>calc_CBA!BI22/(1+Inp_DR)^(BA$15-In_General!$D$18)</f>
        <v>0</v>
      </c>
      <c r="BB23" s="3">
        <f>calc_CBA!BJ22/(1+Inp_DR)^(BB$15-In_General!$D$18)</f>
        <v>0</v>
      </c>
      <c r="BC23" s="3">
        <f>calc_CBA!BK22/(1+Inp_DR)^(BC$15-In_General!$D$18)</f>
        <v>0</v>
      </c>
      <c r="BD23" s="3">
        <f>calc_CBA!BL22/(1+Inp_DR)^(BD$15-In_General!$D$18)</f>
        <v>0</v>
      </c>
      <c r="BE23" s="3">
        <f>calc_CBA!BM22/(1+Inp_DR)^(BE$15-In_General!$D$18)</f>
        <v>0</v>
      </c>
      <c r="BF23" s="3">
        <f>calc_CBA!BN22/(1+Inp_DR)^(BF$15-In_General!$D$18)</f>
        <v>0</v>
      </c>
      <c r="BG23" s="3">
        <f>calc_CBA!BO22/(1+Inp_DR)^(BG$15-In_General!$D$18)</f>
        <v>0</v>
      </c>
      <c r="BH23" s="3">
        <f>calc_CBA!BP22/(1+Inp_DR)^(BH$15-In_General!$D$18)</f>
        <v>0</v>
      </c>
      <c r="BI23" s="3">
        <f>calc_CBA!BQ22/(1+Inp_DR)^(BI$15-In_General!$D$18)</f>
        <v>0</v>
      </c>
      <c r="BJ23" s="3">
        <f>calc_CBA!BR22/(1+Inp_DR)^(BJ$15-In_General!$D$18)</f>
        <v>0</v>
      </c>
      <c r="BK23" s="3">
        <f>calc_CBA!BS22/(1+Inp_DR)^(BK$15-In_General!$D$18)</f>
        <v>0</v>
      </c>
      <c r="BL23" s="3">
        <f>calc_CBA!BT22/(1+Inp_DR)^(BL$15-In_General!$D$18)</f>
        <v>0</v>
      </c>
    </row>
    <row r="24" spans="2:64" ht="10.5" x14ac:dyDescent="0.25">
      <c r="B24" s="14">
        <v>9</v>
      </c>
      <c r="C24" s="12" t="str">
        <f>calc_CBA!C23</f>
        <v>CF_SysInt_S1</v>
      </c>
      <c r="D24" s="12" t="str">
        <f>calc_CBA!D23</f>
        <v>CF_SysInt</v>
      </c>
      <c r="E24" s="12" t="str">
        <f>calc_CBA!E23</f>
        <v>SysInt</v>
      </c>
      <c r="F24" s="12" t="str">
        <f>calc_CBA!F23</f>
        <v>S1</v>
      </c>
      <c r="G24" s="12" t="str">
        <f>calc_CBA!G23</f>
        <v>CF</v>
      </c>
      <c r="H24" s="13">
        <f>calc_CBA!N23</f>
        <v>0</v>
      </c>
      <c r="I24" s="13">
        <f>calc_CBA!O23</f>
        <v>0</v>
      </c>
      <c r="J24" s="2">
        <f>calc_CBA!S23</f>
        <v>0</v>
      </c>
      <c r="K24" s="2">
        <f>calc_CBA!T23</f>
        <v>0</v>
      </c>
      <c r="L24" s="2">
        <f>calc_CBA!U23</f>
        <v>0</v>
      </c>
      <c r="M24" s="18">
        <f t="shared" si="0"/>
        <v>0</v>
      </c>
      <c r="N24" s="3">
        <f>calc_CBA!V23/(1+Inp_DR)^(N$15-2021)</f>
        <v>0</v>
      </c>
      <c r="O24" s="3">
        <f>calc_CBA!W23/(1+Inp_DR)^(O$15-In_General!$D$18)</f>
        <v>0</v>
      </c>
      <c r="P24" s="3">
        <f>calc_CBA!X23/(1+Inp_DR)^(P$15-In_General!$D$18)</f>
        <v>0</v>
      </c>
      <c r="Q24" s="3">
        <f>calc_CBA!Y23/(1+Inp_DR)^(Q$15-In_General!$D$18)</f>
        <v>0</v>
      </c>
      <c r="R24" s="3">
        <f>calc_CBA!Z23/(1+Inp_DR)^(R$15-In_General!$D$18)</f>
        <v>0</v>
      </c>
      <c r="S24" s="3">
        <f>calc_CBA!AA23/(1+Inp_DR)^(S$15-In_General!$D$18)</f>
        <v>0</v>
      </c>
      <c r="T24" s="3">
        <f>calc_CBA!AB23/(1+Inp_DR)^(T$15-In_General!$D$18)</f>
        <v>0</v>
      </c>
      <c r="U24" s="3">
        <f>calc_CBA!AC23/(1+Inp_DR)^(U$15-In_General!$D$18)</f>
        <v>0</v>
      </c>
      <c r="V24" s="3">
        <f>calc_CBA!AD23/(1+Inp_DR)^(V$15-In_General!$D$18)</f>
        <v>0</v>
      </c>
      <c r="W24" s="3">
        <f>calc_CBA!AE23/(1+Inp_DR)^(W$15-In_General!$D$18)</f>
        <v>0</v>
      </c>
      <c r="X24" s="3">
        <f>calc_CBA!AF23/(1+Inp_DR)^(X$15-In_General!$D$18)</f>
        <v>0</v>
      </c>
      <c r="Y24" s="3">
        <f>calc_CBA!AG23/(1+Inp_DR)^(Y$15-In_General!$D$18)</f>
        <v>0</v>
      </c>
      <c r="Z24" s="3">
        <f>calc_CBA!AH23/(1+Inp_DR)^(Z$15-In_General!$D$18)</f>
        <v>0</v>
      </c>
      <c r="AA24" s="3">
        <f>calc_CBA!AI23/(1+Inp_DR)^(AA$15-In_General!$D$18)</f>
        <v>0</v>
      </c>
      <c r="AB24" s="3">
        <f>calc_CBA!AJ23/(1+Inp_DR)^(AB$15-In_General!$D$18)</f>
        <v>0</v>
      </c>
      <c r="AC24" s="3">
        <f>calc_CBA!AK23/(1+Inp_DR)^(AC$15-In_General!$D$18)</f>
        <v>0</v>
      </c>
      <c r="AD24" s="3">
        <f>calc_CBA!AL23/(1+Inp_DR)^(AD$15-In_General!$D$18)</f>
        <v>0</v>
      </c>
      <c r="AE24" s="3">
        <f>calc_CBA!AM23/(1+Inp_DR)^(AE$15-In_General!$D$18)</f>
        <v>0</v>
      </c>
      <c r="AF24" s="3">
        <f>calc_CBA!AN23/(1+Inp_DR)^(AF$15-In_General!$D$18)</f>
        <v>0</v>
      </c>
      <c r="AG24" s="3">
        <f>calc_CBA!AO23/(1+Inp_DR)^(AG$15-In_General!$D$18)</f>
        <v>0</v>
      </c>
      <c r="AH24" s="3">
        <f>calc_CBA!AP23/(1+Inp_DR)^(AH$15-In_General!$D$18)</f>
        <v>0</v>
      </c>
      <c r="AI24" s="3">
        <f>calc_CBA!AQ23/(1+Inp_DR)^(AI$15-In_General!$D$18)</f>
        <v>0</v>
      </c>
      <c r="AJ24" s="3">
        <f>calc_CBA!AR23/(1+Inp_DR)^(AJ$15-In_General!$D$18)</f>
        <v>0</v>
      </c>
      <c r="AK24" s="3">
        <f>calc_CBA!AS23/(1+Inp_DR)^(AK$15-In_General!$D$18)</f>
        <v>0</v>
      </c>
      <c r="AL24" s="3">
        <f>calc_CBA!AT23/(1+Inp_DR)^(AL$15-In_General!$D$18)</f>
        <v>0</v>
      </c>
      <c r="AM24" s="3">
        <f>calc_CBA!AU23/(1+Inp_DR)^(AM$15-In_General!$D$18)</f>
        <v>0</v>
      </c>
      <c r="AN24" s="3">
        <f>calc_CBA!AV23/(1+Inp_DR)^(AN$15-In_General!$D$18)</f>
        <v>0</v>
      </c>
      <c r="AO24" s="3">
        <f>calc_CBA!AW23/(1+Inp_DR)^(AO$15-In_General!$D$18)</f>
        <v>0</v>
      </c>
      <c r="AP24" s="3">
        <f>calc_CBA!AX23/(1+Inp_DR)^(AP$15-In_General!$D$18)</f>
        <v>0</v>
      </c>
      <c r="AQ24" s="3">
        <f>calc_CBA!AY23/(1+Inp_DR)^(AQ$15-In_General!$D$18)</f>
        <v>0</v>
      </c>
      <c r="AR24" s="3">
        <f>calc_CBA!AZ23/(1+Inp_DR)^(AR$15-In_General!$D$18)</f>
        <v>0</v>
      </c>
      <c r="AS24" s="3">
        <f>calc_CBA!BA23/(1+Inp_DR)^(AS$15-In_General!$D$18)</f>
        <v>0</v>
      </c>
      <c r="AT24" s="3">
        <f>calc_CBA!BB23/(1+Inp_DR)^(AT$15-In_General!$D$18)</f>
        <v>0</v>
      </c>
      <c r="AU24" s="3">
        <f>calc_CBA!BC23/(1+Inp_DR)^(AU$15-In_General!$D$18)</f>
        <v>0</v>
      </c>
      <c r="AV24" s="3">
        <f>calc_CBA!BD23/(1+Inp_DR)^(AV$15-In_General!$D$18)</f>
        <v>0</v>
      </c>
      <c r="AW24" s="3">
        <f>calc_CBA!BE23/(1+Inp_DR)^(AW$15-In_General!$D$18)</f>
        <v>0</v>
      </c>
      <c r="AX24" s="3">
        <f>calc_CBA!BF23/(1+Inp_DR)^(AX$15-In_General!$D$18)</f>
        <v>0</v>
      </c>
      <c r="AY24" s="3">
        <f>calc_CBA!BG23/(1+Inp_DR)^(AY$15-In_General!$D$18)</f>
        <v>0</v>
      </c>
      <c r="AZ24" s="3">
        <f>calc_CBA!BH23/(1+Inp_DR)^(AZ$15-In_General!$D$18)</f>
        <v>0</v>
      </c>
      <c r="BA24" s="3">
        <f>calc_CBA!BI23/(1+Inp_DR)^(BA$15-In_General!$D$18)</f>
        <v>0</v>
      </c>
      <c r="BB24" s="3">
        <f>calc_CBA!BJ23/(1+Inp_DR)^(BB$15-In_General!$D$18)</f>
        <v>0</v>
      </c>
      <c r="BC24" s="3">
        <f>calc_CBA!BK23/(1+Inp_DR)^(BC$15-In_General!$D$18)</f>
        <v>0</v>
      </c>
      <c r="BD24" s="3">
        <f>calc_CBA!BL23/(1+Inp_DR)^(BD$15-In_General!$D$18)</f>
        <v>0</v>
      </c>
      <c r="BE24" s="3">
        <f>calc_CBA!BM23/(1+Inp_DR)^(BE$15-In_General!$D$18)</f>
        <v>0</v>
      </c>
      <c r="BF24" s="3">
        <f>calc_CBA!BN23/(1+Inp_DR)^(BF$15-In_General!$D$18)</f>
        <v>0</v>
      </c>
      <c r="BG24" s="3">
        <f>calc_CBA!BO23/(1+Inp_DR)^(BG$15-In_General!$D$18)</f>
        <v>0</v>
      </c>
      <c r="BH24" s="3">
        <f>calc_CBA!BP23/(1+Inp_DR)^(BH$15-In_General!$D$18)</f>
        <v>0</v>
      </c>
      <c r="BI24" s="3">
        <f>calc_CBA!BQ23/(1+Inp_DR)^(BI$15-In_General!$D$18)</f>
        <v>0</v>
      </c>
      <c r="BJ24" s="3">
        <f>calc_CBA!BR23/(1+Inp_DR)^(BJ$15-In_General!$D$18)</f>
        <v>0</v>
      </c>
      <c r="BK24" s="3">
        <f>calc_CBA!BS23/(1+Inp_DR)^(BK$15-In_General!$D$18)</f>
        <v>0</v>
      </c>
      <c r="BL24" s="3">
        <f>calc_CBA!BT23/(1+Inp_DR)^(BL$15-In_General!$D$18)</f>
        <v>0</v>
      </c>
    </row>
    <row r="25" spans="2:64" ht="10.5" x14ac:dyDescent="0.25">
      <c r="B25" s="14">
        <v>10</v>
      </c>
      <c r="C25" s="12" t="str">
        <f>calc_CBA!C24</f>
        <v>CF_Support_S1</v>
      </c>
      <c r="D25" s="12" t="str">
        <f>calc_CBA!D24</f>
        <v>CF_Support</v>
      </c>
      <c r="E25" s="12" t="str">
        <f>calc_CBA!E24</f>
        <v>Support</v>
      </c>
      <c r="F25" s="12" t="str">
        <f>calc_CBA!F24</f>
        <v>S1</v>
      </c>
      <c r="G25" s="12" t="str">
        <f>calc_CBA!G24</f>
        <v>CF</v>
      </c>
      <c r="H25" s="13">
        <f>calc_CBA!N24</f>
        <v>0</v>
      </c>
      <c r="I25" s="13">
        <f>calc_CBA!O24</f>
        <v>0</v>
      </c>
      <c r="J25" s="2">
        <f>calc_CBA!S24</f>
        <v>0</v>
      </c>
      <c r="K25" s="2">
        <f>calc_CBA!T24</f>
        <v>0</v>
      </c>
      <c r="L25" s="2">
        <f>calc_CBA!U24</f>
        <v>0</v>
      </c>
      <c r="M25" s="18">
        <f t="shared" si="0"/>
        <v>0</v>
      </c>
      <c r="N25" s="3">
        <f>calc_CBA!V24/(1+Inp_DR)^(N$15-2021)</f>
        <v>0</v>
      </c>
      <c r="O25" s="3">
        <f>calc_CBA!W24/(1+Inp_DR)^(O$15-In_General!$D$18)</f>
        <v>0</v>
      </c>
      <c r="P25" s="3">
        <f>calc_CBA!X24/(1+Inp_DR)^(P$15-In_General!$D$18)</f>
        <v>0</v>
      </c>
      <c r="Q25" s="3">
        <f>calc_CBA!Y24/(1+Inp_DR)^(Q$15-In_General!$D$18)</f>
        <v>0</v>
      </c>
      <c r="R25" s="3">
        <f>calc_CBA!Z24/(1+Inp_DR)^(R$15-In_General!$D$18)</f>
        <v>0</v>
      </c>
      <c r="S25" s="3">
        <f>calc_CBA!AA24/(1+Inp_DR)^(S$15-In_General!$D$18)</f>
        <v>0</v>
      </c>
      <c r="T25" s="3">
        <f>calc_CBA!AB24/(1+Inp_DR)^(T$15-In_General!$D$18)</f>
        <v>0</v>
      </c>
      <c r="U25" s="3">
        <f>calc_CBA!AC24/(1+Inp_DR)^(U$15-In_General!$D$18)</f>
        <v>0</v>
      </c>
      <c r="V25" s="3">
        <f>calc_CBA!AD24/(1+Inp_DR)^(V$15-In_General!$D$18)</f>
        <v>0</v>
      </c>
      <c r="W25" s="3">
        <f>calc_CBA!AE24/(1+Inp_DR)^(W$15-In_General!$D$18)</f>
        <v>0</v>
      </c>
      <c r="X25" s="3">
        <f>calc_CBA!AF24/(1+Inp_DR)^(X$15-In_General!$D$18)</f>
        <v>0</v>
      </c>
      <c r="Y25" s="3">
        <f>calc_CBA!AG24/(1+Inp_DR)^(Y$15-In_General!$D$18)</f>
        <v>0</v>
      </c>
      <c r="Z25" s="3">
        <f>calc_CBA!AH24/(1+Inp_DR)^(Z$15-In_General!$D$18)</f>
        <v>0</v>
      </c>
      <c r="AA25" s="3">
        <f>calc_CBA!AI24/(1+Inp_DR)^(AA$15-In_General!$D$18)</f>
        <v>0</v>
      </c>
      <c r="AB25" s="3">
        <f>calc_CBA!AJ24/(1+Inp_DR)^(AB$15-In_General!$D$18)</f>
        <v>0</v>
      </c>
      <c r="AC25" s="3">
        <f>calc_CBA!AK24/(1+Inp_DR)^(AC$15-In_General!$D$18)</f>
        <v>0</v>
      </c>
      <c r="AD25" s="3">
        <f>calc_CBA!AL24/(1+Inp_DR)^(AD$15-In_General!$D$18)</f>
        <v>0</v>
      </c>
      <c r="AE25" s="3">
        <f>calc_CBA!AM24/(1+Inp_DR)^(AE$15-In_General!$D$18)</f>
        <v>0</v>
      </c>
      <c r="AF25" s="3">
        <f>calc_CBA!AN24/(1+Inp_DR)^(AF$15-In_General!$D$18)</f>
        <v>0</v>
      </c>
      <c r="AG25" s="3">
        <f>calc_CBA!AO24/(1+Inp_DR)^(AG$15-In_General!$D$18)</f>
        <v>0</v>
      </c>
      <c r="AH25" s="3">
        <f>calc_CBA!AP24/(1+Inp_DR)^(AH$15-In_General!$D$18)</f>
        <v>0</v>
      </c>
      <c r="AI25" s="3">
        <f>calc_CBA!AQ24/(1+Inp_DR)^(AI$15-In_General!$D$18)</f>
        <v>0</v>
      </c>
      <c r="AJ25" s="3">
        <f>calc_CBA!AR24/(1+Inp_DR)^(AJ$15-In_General!$D$18)</f>
        <v>0</v>
      </c>
      <c r="AK25" s="3">
        <f>calc_CBA!AS24/(1+Inp_DR)^(AK$15-In_General!$D$18)</f>
        <v>0</v>
      </c>
      <c r="AL25" s="3">
        <f>calc_CBA!AT24/(1+Inp_DR)^(AL$15-In_General!$D$18)</f>
        <v>0</v>
      </c>
      <c r="AM25" s="3">
        <f>calc_CBA!AU24/(1+Inp_DR)^(AM$15-In_General!$D$18)</f>
        <v>0</v>
      </c>
      <c r="AN25" s="3">
        <f>calc_CBA!AV24/(1+Inp_DR)^(AN$15-In_General!$D$18)</f>
        <v>0</v>
      </c>
      <c r="AO25" s="3">
        <f>calc_CBA!AW24/(1+Inp_DR)^(AO$15-In_General!$D$18)</f>
        <v>0</v>
      </c>
      <c r="AP25" s="3">
        <f>calc_CBA!AX24/(1+Inp_DR)^(AP$15-In_General!$D$18)</f>
        <v>0</v>
      </c>
      <c r="AQ25" s="3">
        <f>calc_CBA!AY24/(1+Inp_DR)^(AQ$15-In_General!$D$18)</f>
        <v>0</v>
      </c>
      <c r="AR25" s="3">
        <f>calc_CBA!AZ24/(1+Inp_DR)^(AR$15-In_General!$D$18)</f>
        <v>0</v>
      </c>
      <c r="AS25" s="3">
        <f>calc_CBA!BA24/(1+Inp_DR)^(AS$15-In_General!$D$18)</f>
        <v>0</v>
      </c>
      <c r="AT25" s="3">
        <f>calc_CBA!BB24/(1+Inp_DR)^(AT$15-In_General!$D$18)</f>
        <v>0</v>
      </c>
      <c r="AU25" s="3">
        <f>calc_CBA!BC24/(1+Inp_DR)^(AU$15-In_General!$D$18)</f>
        <v>0</v>
      </c>
      <c r="AV25" s="3">
        <f>calc_CBA!BD24/(1+Inp_DR)^(AV$15-In_General!$D$18)</f>
        <v>0</v>
      </c>
      <c r="AW25" s="3">
        <f>calc_CBA!BE24/(1+Inp_DR)^(AW$15-In_General!$D$18)</f>
        <v>0</v>
      </c>
      <c r="AX25" s="3">
        <f>calc_CBA!BF24/(1+Inp_DR)^(AX$15-In_General!$D$18)</f>
        <v>0</v>
      </c>
      <c r="AY25" s="3">
        <f>calc_CBA!BG24/(1+Inp_DR)^(AY$15-In_General!$D$18)</f>
        <v>0</v>
      </c>
      <c r="AZ25" s="3">
        <f>calc_CBA!BH24/(1+Inp_DR)^(AZ$15-In_General!$D$18)</f>
        <v>0</v>
      </c>
      <c r="BA25" s="3">
        <f>calc_CBA!BI24/(1+Inp_DR)^(BA$15-In_General!$D$18)</f>
        <v>0</v>
      </c>
      <c r="BB25" s="3">
        <f>calc_CBA!BJ24/(1+Inp_DR)^(BB$15-In_General!$D$18)</f>
        <v>0</v>
      </c>
      <c r="BC25" s="3">
        <f>calc_CBA!BK24/(1+Inp_DR)^(BC$15-In_General!$D$18)</f>
        <v>0</v>
      </c>
      <c r="BD25" s="3">
        <f>calc_CBA!BL24/(1+Inp_DR)^(BD$15-In_General!$D$18)</f>
        <v>0</v>
      </c>
      <c r="BE25" s="3">
        <f>calc_CBA!BM24/(1+Inp_DR)^(BE$15-In_General!$D$18)</f>
        <v>0</v>
      </c>
      <c r="BF25" s="3">
        <f>calc_CBA!BN24/(1+Inp_DR)^(BF$15-In_General!$D$18)</f>
        <v>0</v>
      </c>
      <c r="BG25" s="3">
        <f>calc_CBA!BO24/(1+Inp_DR)^(BG$15-In_General!$D$18)</f>
        <v>0</v>
      </c>
      <c r="BH25" s="3">
        <f>calc_CBA!BP24/(1+Inp_DR)^(BH$15-In_General!$D$18)</f>
        <v>0</v>
      </c>
      <c r="BI25" s="3">
        <f>calc_CBA!BQ24/(1+Inp_DR)^(BI$15-In_General!$D$18)</f>
        <v>0</v>
      </c>
      <c r="BJ25" s="3">
        <f>calc_CBA!BR24/(1+Inp_DR)^(BJ$15-In_General!$D$18)</f>
        <v>0</v>
      </c>
      <c r="BK25" s="3">
        <f>calc_CBA!BS24/(1+Inp_DR)^(BK$15-In_General!$D$18)</f>
        <v>0</v>
      </c>
      <c r="BL25" s="3">
        <f>calc_CBA!BT24/(1+Inp_DR)^(BL$15-In_General!$D$18)</f>
        <v>0</v>
      </c>
    </row>
    <row r="26" spans="2:64" ht="10.5" x14ac:dyDescent="0.25">
      <c r="B26" s="14">
        <v>11</v>
      </c>
      <c r="C26" s="12" t="str">
        <f>calc_CBA!C25</f>
        <v>CF_GHG_S1</v>
      </c>
      <c r="D26" s="12" t="str">
        <f>calc_CBA!D25</f>
        <v>CF_GHG</v>
      </c>
      <c r="E26" s="12" t="str">
        <f>calc_CBA!E25</f>
        <v>GHG</v>
      </c>
      <c r="F26" s="12" t="str">
        <f>calc_CBA!F25</f>
        <v>S1</v>
      </c>
      <c r="G26" s="12" t="str">
        <f>calc_CBA!G25</f>
        <v>CF</v>
      </c>
      <c r="H26" s="13">
        <f>calc_CBA!N25</f>
        <v>0</v>
      </c>
      <c r="I26" s="13">
        <f>calc_CBA!O25</f>
        <v>0</v>
      </c>
      <c r="J26" s="2">
        <f>calc_CBA!S25</f>
        <v>0</v>
      </c>
      <c r="K26" s="2">
        <f>calc_CBA!T25</f>
        <v>0</v>
      </c>
      <c r="L26" s="2">
        <f>calc_CBA!U25</f>
        <v>0</v>
      </c>
      <c r="M26" s="18">
        <f t="shared" si="0"/>
        <v>0</v>
      </c>
      <c r="N26" s="3">
        <f>calc_CBA!V25/(1+Inp_DR)^(N$15-2021)</f>
        <v>0</v>
      </c>
      <c r="O26" s="3">
        <f>calc_CBA!W25/(1+Inp_DR)^(O$15-In_General!$D$18)</f>
        <v>0</v>
      </c>
      <c r="P26" s="3">
        <f>calc_CBA!X25/(1+Inp_DR)^(P$15-In_General!$D$18)</f>
        <v>0</v>
      </c>
      <c r="Q26" s="3">
        <f>calc_CBA!Y25/(1+Inp_DR)^(Q$15-In_General!$D$18)</f>
        <v>0</v>
      </c>
      <c r="R26" s="3">
        <f>calc_CBA!Z25/(1+Inp_DR)^(R$15-In_General!$D$18)</f>
        <v>0</v>
      </c>
      <c r="S26" s="3">
        <f>calc_CBA!AA25/(1+Inp_DR)^(S$15-In_General!$D$18)</f>
        <v>0</v>
      </c>
      <c r="T26" s="3">
        <f>calc_CBA!AB25/(1+Inp_DR)^(T$15-In_General!$D$18)</f>
        <v>0</v>
      </c>
      <c r="U26" s="3">
        <f>calc_CBA!AC25/(1+Inp_DR)^(U$15-In_General!$D$18)</f>
        <v>0</v>
      </c>
      <c r="V26" s="3">
        <f>calc_CBA!AD25/(1+Inp_DR)^(V$15-In_General!$D$18)</f>
        <v>0</v>
      </c>
      <c r="W26" s="3">
        <f>calc_CBA!AE25/(1+Inp_DR)^(W$15-In_General!$D$18)</f>
        <v>0</v>
      </c>
      <c r="X26" s="3">
        <f>calc_CBA!AF25/(1+Inp_DR)^(X$15-In_General!$D$18)</f>
        <v>0</v>
      </c>
      <c r="Y26" s="3">
        <f>calc_CBA!AG25/(1+Inp_DR)^(Y$15-In_General!$D$18)</f>
        <v>0</v>
      </c>
      <c r="Z26" s="3">
        <f>calc_CBA!AH25/(1+Inp_DR)^(Z$15-In_General!$D$18)</f>
        <v>0</v>
      </c>
      <c r="AA26" s="3">
        <f>calc_CBA!AI25/(1+Inp_DR)^(AA$15-In_General!$D$18)</f>
        <v>0</v>
      </c>
      <c r="AB26" s="3">
        <f>calc_CBA!AJ25/(1+Inp_DR)^(AB$15-In_General!$D$18)</f>
        <v>0</v>
      </c>
      <c r="AC26" s="3">
        <f>calc_CBA!AK25/(1+Inp_DR)^(AC$15-In_General!$D$18)</f>
        <v>0</v>
      </c>
      <c r="AD26" s="3">
        <f>calc_CBA!AL25/(1+Inp_DR)^(AD$15-In_General!$D$18)</f>
        <v>0</v>
      </c>
      <c r="AE26" s="3">
        <f>calc_CBA!AM25/(1+Inp_DR)^(AE$15-In_General!$D$18)</f>
        <v>0</v>
      </c>
      <c r="AF26" s="3">
        <f>calc_CBA!AN25/(1+Inp_DR)^(AF$15-In_General!$D$18)</f>
        <v>0</v>
      </c>
      <c r="AG26" s="3">
        <f>calc_CBA!AO25/(1+Inp_DR)^(AG$15-In_General!$D$18)</f>
        <v>0</v>
      </c>
      <c r="AH26" s="3">
        <f>calc_CBA!AP25/(1+Inp_DR)^(AH$15-In_General!$D$18)</f>
        <v>0</v>
      </c>
      <c r="AI26" s="3">
        <f>calc_CBA!AQ25/(1+Inp_DR)^(AI$15-In_General!$D$18)</f>
        <v>0</v>
      </c>
      <c r="AJ26" s="3">
        <f>calc_CBA!AR25/(1+Inp_DR)^(AJ$15-In_General!$D$18)</f>
        <v>0</v>
      </c>
      <c r="AK26" s="3">
        <f>calc_CBA!AS25/(1+Inp_DR)^(AK$15-In_General!$D$18)</f>
        <v>0</v>
      </c>
      <c r="AL26" s="3">
        <f>calc_CBA!AT25/(1+Inp_DR)^(AL$15-In_General!$D$18)</f>
        <v>0</v>
      </c>
      <c r="AM26" s="3">
        <f>calc_CBA!AU25/(1+Inp_DR)^(AM$15-In_General!$D$18)</f>
        <v>0</v>
      </c>
      <c r="AN26" s="3">
        <f>calc_CBA!AV25/(1+Inp_DR)^(AN$15-In_General!$D$18)</f>
        <v>0</v>
      </c>
      <c r="AO26" s="3">
        <f>calc_CBA!AW25/(1+Inp_DR)^(AO$15-In_General!$D$18)</f>
        <v>0</v>
      </c>
      <c r="AP26" s="3">
        <f>calc_CBA!AX25/(1+Inp_DR)^(AP$15-In_General!$D$18)</f>
        <v>0</v>
      </c>
      <c r="AQ26" s="3">
        <f>calc_CBA!AY25/(1+Inp_DR)^(AQ$15-In_General!$D$18)</f>
        <v>0</v>
      </c>
      <c r="AR26" s="3">
        <f>calc_CBA!AZ25/(1+Inp_DR)^(AR$15-In_General!$D$18)</f>
        <v>0</v>
      </c>
      <c r="AS26" s="3">
        <f>calc_CBA!BA25/(1+Inp_DR)^(AS$15-In_General!$D$18)</f>
        <v>0</v>
      </c>
      <c r="AT26" s="3">
        <f>calc_CBA!BB25/(1+Inp_DR)^(AT$15-In_General!$D$18)</f>
        <v>0</v>
      </c>
      <c r="AU26" s="3">
        <f>calc_CBA!BC25/(1+Inp_DR)^(AU$15-In_General!$D$18)</f>
        <v>0</v>
      </c>
      <c r="AV26" s="3">
        <f>calc_CBA!BD25/(1+Inp_DR)^(AV$15-In_General!$D$18)</f>
        <v>0</v>
      </c>
      <c r="AW26" s="3">
        <f>calc_CBA!BE25/(1+Inp_DR)^(AW$15-In_General!$D$18)</f>
        <v>0</v>
      </c>
      <c r="AX26" s="3">
        <f>calc_CBA!BF25/(1+Inp_DR)^(AX$15-In_General!$D$18)</f>
        <v>0</v>
      </c>
      <c r="AY26" s="3">
        <f>calc_CBA!BG25/(1+Inp_DR)^(AY$15-In_General!$D$18)</f>
        <v>0</v>
      </c>
      <c r="AZ26" s="3">
        <f>calc_CBA!BH25/(1+Inp_DR)^(AZ$15-In_General!$D$18)</f>
        <v>0</v>
      </c>
      <c r="BA26" s="3">
        <f>calc_CBA!BI25/(1+Inp_DR)^(BA$15-In_General!$D$18)</f>
        <v>0</v>
      </c>
      <c r="BB26" s="3">
        <f>calc_CBA!BJ25/(1+Inp_DR)^(BB$15-In_General!$D$18)</f>
        <v>0</v>
      </c>
      <c r="BC26" s="3">
        <f>calc_CBA!BK25/(1+Inp_DR)^(BC$15-In_General!$D$18)</f>
        <v>0</v>
      </c>
      <c r="BD26" s="3">
        <f>calc_CBA!BL25/(1+Inp_DR)^(BD$15-In_General!$D$18)</f>
        <v>0</v>
      </c>
      <c r="BE26" s="3">
        <f>calc_CBA!BM25/(1+Inp_DR)^(BE$15-In_General!$D$18)</f>
        <v>0</v>
      </c>
      <c r="BF26" s="3">
        <f>calc_CBA!BN25/(1+Inp_DR)^(BF$15-In_General!$D$18)</f>
        <v>0</v>
      </c>
      <c r="BG26" s="3">
        <f>calc_CBA!BO25/(1+Inp_DR)^(BG$15-In_General!$D$18)</f>
        <v>0</v>
      </c>
      <c r="BH26" s="3">
        <f>calc_CBA!BP25/(1+Inp_DR)^(BH$15-In_General!$D$18)</f>
        <v>0</v>
      </c>
      <c r="BI26" s="3">
        <f>calc_CBA!BQ25/(1+Inp_DR)^(BI$15-In_General!$D$18)</f>
        <v>0</v>
      </c>
      <c r="BJ26" s="3">
        <f>calc_CBA!BR25/(1+Inp_DR)^(BJ$15-In_General!$D$18)</f>
        <v>0</v>
      </c>
      <c r="BK26" s="3">
        <f>calc_CBA!BS25/(1+Inp_DR)^(BK$15-In_General!$D$18)</f>
        <v>0</v>
      </c>
      <c r="BL26" s="3">
        <f>calc_CBA!BT25/(1+Inp_DR)^(BL$15-In_General!$D$18)</f>
        <v>0</v>
      </c>
    </row>
    <row r="27" spans="2:64" ht="10.5" x14ac:dyDescent="0.25">
      <c r="B27" s="14">
        <v>12</v>
      </c>
      <c r="C27" s="12" t="str">
        <f>calc_CBA!C26</f>
        <v>CF_SoS_S1</v>
      </c>
      <c r="D27" s="12" t="str">
        <f>calc_CBA!D26</f>
        <v>CF_SoS</v>
      </c>
      <c r="E27" s="12" t="str">
        <f>calc_CBA!E26</f>
        <v>SoS</v>
      </c>
      <c r="F27" s="12" t="str">
        <f>calc_CBA!F26</f>
        <v>S1</v>
      </c>
      <c r="G27" s="12" t="str">
        <f>calc_CBA!G26</f>
        <v>CF</v>
      </c>
      <c r="H27" s="13">
        <f>calc_CBA!N26</f>
        <v>0</v>
      </c>
      <c r="I27" s="13">
        <f>calc_CBA!O26</f>
        <v>0</v>
      </c>
      <c r="J27" s="2">
        <f>calc_CBA!S26</f>
        <v>0</v>
      </c>
      <c r="K27" s="2">
        <f>calc_CBA!T26</f>
        <v>0</v>
      </c>
      <c r="L27" s="2">
        <f>calc_CBA!U26</f>
        <v>0</v>
      </c>
      <c r="M27" s="18">
        <f t="shared" si="0"/>
        <v>0</v>
      </c>
      <c r="N27" s="3">
        <f>calc_CBA!V26/(1+Inp_DR)^(N$15-2021)</f>
        <v>0</v>
      </c>
      <c r="O27" s="3">
        <f>calc_CBA!W26/(1+Inp_DR)^(O$15-In_General!$D$18)</f>
        <v>0</v>
      </c>
      <c r="P27" s="3">
        <f>calc_CBA!X26/(1+Inp_DR)^(P$15-In_General!$D$18)</f>
        <v>0</v>
      </c>
      <c r="Q27" s="3">
        <f>calc_CBA!Y26/(1+Inp_DR)^(Q$15-In_General!$D$18)</f>
        <v>0</v>
      </c>
      <c r="R27" s="3">
        <f>calc_CBA!Z26/(1+Inp_DR)^(R$15-In_General!$D$18)</f>
        <v>0</v>
      </c>
      <c r="S27" s="3">
        <f>calc_CBA!AA26/(1+Inp_DR)^(S$15-In_General!$D$18)</f>
        <v>0</v>
      </c>
      <c r="T27" s="3">
        <f>calc_CBA!AB26/(1+Inp_DR)^(T$15-In_General!$D$18)</f>
        <v>0</v>
      </c>
      <c r="U27" s="3">
        <f>calc_CBA!AC26/(1+Inp_DR)^(U$15-In_General!$D$18)</f>
        <v>0</v>
      </c>
      <c r="V27" s="3">
        <f>calc_CBA!AD26/(1+Inp_DR)^(V$15-In_General!$D$18)</f>
        <v>0</v>
      </c>
      <c r="W27" s="3">
        <f>calc_CBA!AE26/(1+Inp_DR)^(W$15-In_General!$D$18)</f>
        <v>0</v>
      </c>
      <c r="X27" s="3">
        <f>calc_CBA!AF26/(1+Inp_DR)^(X$15-In_General!$D$18)</f>
        <v>0</v>
      </c>
      <c r="Y27" s="3">
        <f>calc_CBA!AG26/(1+Inp_DR)^(Y$15-In_General!$D$18)</f>
        <v>0</v>
      </c>
      <c r="Z27" s="3">
        <f>calc_CBA!AH26/(1+Inp_DR)^(Z$15-In_General!$D$18)</f>
        <v>0</v>
      </c>
      <c r="AA27" s="3">
        <f>calc_CBA!AI26/(1+Inp_DR)^(AA$15-In_General!$D$18)</f>
        <v>0</v>
      </c>
      <c r="AB27" s="3">
        <f>calc_CBA!AJ26/(1+Inp_DR)^(AB$15-In_General!$D$18)</f>
        <v>0</v>
      </c>
      <c r="AC27" s="3">
        <f>calc_CBA!AK26/(1+Inp_DR)^(AC$15-In_General!$D$18)</f>
        <v>0</v>
      </c>
      <c r="AD27" s="3">
        <f>calc_CBA!AL26/(1+Inp_DR)^(AD$15-In_General!$D$18)</f>
        <v>0</v>
      </c>
      <c r="AE27" s="3">
        <f>calc_CBA!AM26/(1+Inp_DR)^(AE$15-In_General!$D$18)</f>
        <v>0</v>
      </c>
      <c r="AF27" s="3">
        <f>calc_CBA!AN26/(1+Inp_DR)^(AF$15-In_General!$D$18)</f>
        <v>0</v>
      </c>
      <c r="AG27" s="3">
        <f>calc_CBA!AO26/(1+Inp_DR)^(AG$15-In_General!$D$18)</f>
        <v>0</v>
      </c>
      <c r="AH27" s="3">
        <f>calc_CBA!AP26/(1+Inp_DR)^(AH$15-In_General!$D$18)</f>
        <v>0</v>
      </c>
      <c r="AI27" s="3">
        <f>calc_CBA!AQ26/(1+Inp_DR)^(AI$15-In_General!$D$18)</f>
        <v>0</v>
      </c>
      <c r="AJ27" s="3">
        <f>calc_CBA!AR26/(1+Inp_DR)^(AJ$15-In_General!$D$18)</f>
        <v>0</v>
      </c>
      <c r="AK27" s="3">
        <f>calc_CBA!AS26/(1+Inp_DR)^(AK$15-In_General!$D$18)</f>
        <v>0</v>
      </c>
      <c r="AL27" s="3">
        <f>calc_CBA!AT26/(1+Inp_DR)^(AL$15-In_General!$D$18)</f>
        <v>0</v>
      </c>
      <c r="AM27" s="3">
        <f>calc_CBA!AU26/(1+Inp_DR)^(AM$15-In_General!$D$18)</f>
        <v>0</v>
      </c>
      <c r="AN27" s="3">
        <f>calc_CBA!AV26/(1+Inp_DR)^(AN$15-In_General!$D$18)</f>
        <v>0</v>
      </c>
      <c r="AO27" s="3">
        <f>calc_CBA!AW26/(1+Inp_DR)^(AO$15-In_General!$D$18)</f>
        <v>0</v>
      </c>
      <c r="AP27" s="3">
        <f>calc_CBA!AX26/(1+Inp_DR)^(AP$15-In_General!$D$18)</f>
        <v>0</v>
      </c>
      <c r="AQ27" s="3">
        <f>calc_CBA!AY26/(1+Inp_DR)^(AQ$15-In_General!$D$18)</f>
        <v>0</v>
      </c>
      <c r="AR27" s="3">
        <f>calc_CBA!AZ26/(1+Inp_DR)^(AR$15-In_General!$D$18)</f>
        <v>0</v>
      </c>
      <c r="AS27" s="3">
        <f>calc_CBA!BA26/(1+Inp_DR)^(AS$15-In_General!$D$18)</f>
        <v>0</v>
      </c>
      <c r="AT27" s="3">
        <f>calc_CBA!BB26/(1+Inp_DR)^(AT$15-In_General!$D$18)</f>
        <v>0</v>
      </c>
      <c r="AU27" s="3">
        <f>calc_CBA!BC26/(1+Inp_DR)^(AU$15-In_General!$D$18)</f>
        <v>0</v>
      </c>
      <c r="AV27" s="3">
        <f>calc_CBA!BD26/(1+Inp_DR)^(AV$15-In_General!$D$18)</f>
        <v>0</v>
      </c>
      <c r="AW27" s="3">
        <f>calc_CBA!BE26/(1+Inp_DR)^(AW$15-In_General!$D$18)</f>
        <v>0</v>
      </c>
      <c r="AX27" s="3">
        <f>calc_CBA!BF26/(1+Inp_DR)^(AX$15-In_General!$D$18)</f>
        <v>0</v>
      </c>
      <c r="AY27" s="3">
        <f>calc_CBA!BG26/(1+Inp_DR)^(AY$15-In_General!$D$18)</f>
        <v>0</v>
      </c>
      <c r="AZ27" s="3">
        <f>calc_CBA!BH26/(1+Inp_DR)^(AZ$15-In_General!$D$18)</f>
        <v>0</v>
      </c>
      <c r="BA27" s="3">
        <f>calc_CBA!BI26/(1+Inp_DR)^(BA$15-In_General!$D$18)</f>
        <v>0</v>
      </c>
      <c r="BB27" s="3">
        <f>calc_CBA!BJ26/(1+Inp_DR)^(BB$15-In_General!$D$18)</f>
        <v>0</v>
      </c>
      <c r="BC27" s="3">
        <f>calc_CBA!BK26/(1+Inp_DR)^(BC$15-In_General!$D$18)</f>
        <v>0</v>
      </c>
      <c r="BD27" s="3">
        <f>calc_CBA!BL26/(1+Inp_DR)^(BD$15-In_General!$D$18)</f>
        <v>0</v>
      </c>
      <c r="BE27" s="3">
        <f>calc_CBA!BM26/(1+Inp_DR)^(BE$15-In_General!$D$18)</f>
        <v>0</v>
      </c>
      <c r="BF27" s="3">
        <f>calc_CBA!BN26/(1+Inp_DR)^(BF$15-In_General!$D$18)</f>
        <v>0</v>
      </c>
      <c r="BG27" s="3">
        <f>calc_CBA!BO26/(1+Inp_DR)^(BG$15-In_General!$D$18)</f>
        <v>0</v>
      </c>
      <c r="BH27" s="3">
        <f>calc_CBA!BP26/(1+Inp_DR)^(BH$15-In_General!$D$18)</f>
        <v>0</v>
      </c>
      <c r="BI27" s="3">
        <f>calc_CBA!BQ26/(1+Inp_DR)^(BI$15-In_General!$D$18)</f>
        <v>0</v>
      </c>
      <c r="BJ27" s="3">
        <f>calc_CBA!BR26/(1+Inp_DR)^(BJ$15-In_General!$D$18)</f>
        <v>0</v>
      </c>
      <c r="BK27" s="3">
        <f>calc_CBA!BS26/(1+Inp_DR)^(BK$15-In_General!$D$18)</f>
        <v>0</v>
      </c>
      <c r="BL27" s="3">
        <f>calc_CBA!BT26/(1+Inp_DR)^(BL$15-In_General!$D$18)</f>
        <v>0</v>
      </c>
    </row>
    <row r="28" spans="2:64" ht="10.5" x14ac:dyDescent="0.25">
      <c r="B28" s="14">
        <v>13</v>
      </c>
      <c r="C28" s="12" t="str">
        <f>calc_CBA!C27</f>
        <v>CF_Poll_S1</v>
      </c>
      <c r="D28" s="12" t="str">
        <f>calc_CBA!D27</f>
        <v>CF_Poll</v>
      </c>
      <c r="E28" s="12" t="str">
        <f>calc_CBA!E27</f>
        <v>Poll</v>
      </c>
      <c r="F28" s="12" t="str">
        <f>calc_CBA!F27</f>
        <v>S1</v>
      </c>
      <c r="G28" s="12" t="str">
        <f>calc_CBA!G27</f>
        <v>CF</v>
      </c>
      <c r="H28" s="13">
        <f>calc_CBA!N27</f>
        <v>0</v>
      </c>
      <c r="I28" s="13">
        <f>calc_CBA!O27</f>
        <v>0</v>
      </c>
      <c r="J28" s="2">
        <f>calc_CBA!S27</f>
        <v>0</v>
      </c>
      <c r="K28" s="2">
        <f>calc_CBA!T27</f>
        <v>0</v>
      </c>
      <c r="L28" s="2">
        <f>calc_CBA!U27</f>
        <v>0</v>
      </c>
      <c r="M28" s="18">
        <f t="shared" si="0"/>
        <v>0</v>
      </c>
      <c r="N28" s="3">
        <f>calc_CBA!V27/(1+Inp_DR)^(N$15-2021)</f>
        <v>0</v>
      </c>
      <c r="O28" s="3">
        <f>calc_CBA!W27/(1+Inp_DR)^(O$15-In_General!$D$18)</f>
        <v>0</v>
      </c>
      <c r="P28" s="3">
        <f>calc_CBA!X27/(1+Inp_DR)^(P$15-In_General!$D$18)</f>
        <v>0</v>
      </c>
      <c r="Q28" s="3">
        <f>calc_CBA!Y27/(1+Inp_DR)^(Q$15-In_General!$D$18)</f>
        <v>0</v>
      </c>
      <c r="R28" s="3">
        <f>calc_CBA!Z27/(1+Inp_DR)^(R$15-In_General!$D$18)</f>
        <v>0</v>
      </c>
      <c r="S28" s="3">
        <f>calc_CBA!AA27/(1+Inp_DR)^(S$15-In_General!$D$18)</f>
        <v>0</v>
      </c>
      <c r="T28" s="3">
        <f>calc_CBA!AB27/(1+Inp_DR)^(T$15-In_General!$D$18)</f>
        <v>0</v>
      </c>
      <c r="U28" s="3">
        <f>calc_CBA!AC27/(1+Inp_DR)^(U$15-In_General!$D$18)</f>
        <v>0</v>
      </c>
      <c r="V28" s="3">
        <f>calc_CBA!AD27/(1+Inp_DR)^(V$15-In_General!$D$18)</f>
        <v>0</v>
      </c>
      <c r="W28" s="3">
        <f>calc_CBA!AE27/(1+Inp_DR)^(W$15-In_General!$D$18)</f>
        <v>0</v>
      </c>
      <c r="X28" s="3">
        <f>calc_CBA!AF27/(1+Inp_DR)^(X$15-In_General!$D$18)</f>
        <v>0</v>
      </c>
      <c r="Y28" s="3">
        <f>calc_CBA!AG27/(1+Inp_DR)^(Y$15-In_General!$D$18)</f>
        <v>0</v>
      </c>
      <c r="Z28" s="3">
        <f>calc_CBA!AH27/(1+Inp_DR)^(Z$15-In_General!$D$18)</f>
        <v>0</v>
      </c>
      <c r="AA28" s="3">
        <f>calc_CBA!AI27/(1+Inp_DR)^(AA$15-In_General!$D$18)</f>
        <v>0</v>
      </c>
      <c r="AB28" s="3">
        <f>calc_CBA!AJ27/(1+Inp_DR)^(AB$15-In_General!$D$18)</f>
        <v>0</v>
      </c>
      <c r="AC28" s="3">
        <f>calc_CBA!AK27/(1+Inp_DR)^(AC$15-In_General!$D$18)</f>
        <v>0</v>
      </c>
      <c r="AD28" s="3">
        <f>calc_CBA!AL27/(1+Inp_DR)^(AD$15-In_General!$D$18)</f>
        <v>0</v>
      </c>
      <c r="AE28" s="3">
        <f>calc_CBA!AM27/(1+Inp_DR)^(AE$15-In_General!$D$18)</f>
        <v>0</v>
      </c>
      <c r="AF28" s="3">
        <f>calc_CBA!AN27/(1+Inp_DR)^(AF$15-In_General!$D$18)</f>
        <v>0</v>
      </c>
      <c r="AG28" s="3">
        <f>calc_CBA!AO27/(1+Inp_DR)^(AG$15-In_General!$D$18)</f>
        <v>0</v>
      </c>
      <c r="AH28" s="3">
        <f>calc_CBA!AP27/(1+Inp_DR)^(AH$15-In_General!$D$18)</f>
        <v>0</v>
      </c>
      <c r="AI28" s="3">
        <f>calc_CBA!AQ27/(1+Inp_DR)^(AI$15-In_General!$D$18)</f>
        <v>0</v>
      </c>
      <c r="AJ28" s="3">
        <f>calc_CBA!AR27/(1+Inp_DR)^(AJ$15-In_General!$D$18)</f>
        <v>0</v>
      </c>
      <c r="AK28" s="3">
        <f>calc_CBA!AS27/(1+Inp_DR)^(AK$15-In_General!$D$18)</f>
        <v>0</v>
      </c>
      <c r="AL28" s="3">
        <f>calc_CBA!AT27/(1+Inp_DR)^(AL$15-In_General!$D$18)</f>
        <v>0</v>
      </c>
      <c r="AM28" s="3">
        <f>calc_CBA!AU27/(1+Inp_DR)^(AM$15-In_General!$D$18)</f>
        <v>0</v>
      </c>
      <c r="AN28" s="3">
        <f>calc_CBA!AV27/(1+Inp_DR)^(AN$15-In_General!$D$18)</f>
        <v>0</v>
      </c>
      <c r="AO28" s="3">
        <f>calc_CBA!AW27/(1+Inp_DR)^(AO$15-In_General!$D$18)</f>
        <v>0</v>
      </c>
      <c r="AP28" s="3">
        <f>calc_CBA!AX27/(1+Inp_DR)^(AP$15-In_General!$D$18)</f>
        <v>0</v>
      </c>
      <c r="AQ28" s="3">
        <f>calc_CBA!AY27/(1+Inp_DR)^(AQ$15-In_General!$D$18)</f>
        <v>0</v>
      </c>
      <c r="AR28" s="3">
        <f>calc_CBA!AZ27/(1+Inp_DR)^(AR$15-In_General!$D$18)</f>
        <v>0</v>
      </c>
      <c r="AS28" s="3">
        <f>calc_CBA!BA27/(1+Inp_DR)^(AS$15-In_General!$D$18)</f>
        <v>0</v>
      </c>
      <c r="AT28" s="3">
        <f>calc_CBA!BB27/(1+Inp_DR)^(AT$15-In_General!$D$18)</f>
        <v>0</v>
      </c>
      <c r="AU28" s="3">
        <f>calc_CBA!BC27/(1+Inp_DR)^(AU$15-In_General!$D$18)</f>
        <v>0</v>
      </c>
      <c r="AV28" s="3">
        <f>calc_CBA!BD27/(1+Inp_DR)^(AV$15-In_General!$D$18)</f>
        <v>0</v>
      </c>
      <c r="AW28" s="3">
        <f>calc_CBA!BE27/(1+Inp_DR)^(AW$15-In_General!$D$18)</f>
        <v>0</v>
      </c>
      <c r="AX28" s="3">
        <f>calc_CBA!BF27/(1+Inp_DR)^(AX$15-In_General!$D$18)</f>
        <v>0</v>
      </c>
      <c r="AY28" s="3">
        <f>calc_CBA!BG27/(1+Inp_DR)^(AY$15-In_General!$D$18)</f>
        <v>0</v>
      </c>
      <c r="AZ28" s="3">
        <f>calc_CBA!BH27/(1+Inp_DR)^(AZ$15-In_General!$D$18)</f>
        <v>0</v>
      </c>
      <c r="BA28" s="3">
        <f>calc_CBA!BI27/(1+Inp_DR)^(BA$15-In_General!$D$18)</f>
        <v>0</v>
      </c>
      <c r="BB28" s="3">
        <f>calc_CBA!BJ27/(1+Inp_DR)^(BB$15-In_General!$D$18)</f>
        <v>0</v>
      </c>
      <c r="BC28" s="3">
        <f>calc_CBA!BK27/(1+Inp_DR)^(BC$15-In_General!$D$18)</f>
        <v>0</v>
      </c>
      <c r="BD28" s="3">
        <f>calc_CBA!BL27/(1+Inp_DR)^(BD$15-In_General!$D$18)</f>
        <v>0</v>
      </c>
      <c r="BE28" s="3">
        <f>calc_CBA!BM27/(1+Inp_DR)^(BE$15-In_General!$D$18)</f>
        <v>0</v>
      </c>
      <c r="BF28" s="3">
        <f>calc_CBA!BN27/(1+Inp_DR)^(BF$15-In_General!$D$18)</f>
        <v>0</v>
      </c>
      <c r="BG28" s="3">
        <f>calc_CBA!BO27/(1+Inp_DR)^(BG$15-In_General!$D$18)</f>
        <v>0</v>
      </c>
      <c r="BH28" s="3">
        <f>calc_CBA!BP27/(1+Inp_DR)^(BH$15-In_General!$D$18)</f>
        <v>0</v>
      </c>
      <c r="BI28" s="3">
        <f>calc_CBA!BQ27/(1+Inp_DR)^(BI$15-In_General!$D$18)</f>
        <v>0</v>
      </c>
      <c r="BJ28" s="3">
        <f>calc_CBA!BR27/(1+Inp_DR)^(BJ$15-In_General!$D$18)</f>
        <v>0</v>
      </c>
      <c r="BK28" s="3">
        <f>calc_CBA!BS27/(1+Inp_DR)^(BK$15-In_General!$D$18)</f>
        <v>0</v>
      </c>
      <c r="BL28" s="3">
        <f>calc_CBA!BT27/(1+Inp_DR)^(BL$15-In_General!$D$18)</f>
        <v>0</v>
      </c>
    </row>
    <row r="29" spans="2:64" ht="10.5" x14ac:dyDescent="0.25">
      <c r="B29" s="14">
        <v>14</v>
      </c>
      <c r="C29" s="12" t="str">
        <f>calc_CBA!C28</f>
        <v>CF_Innov_S1</v>
      </c>
      <c r="D29" s="12" t="str">
        <f>calc_CBA!D28</f>
        <v>CF_Innov</v>
      </c>
      <c r="E29" s="12" t="str">
        <f>calc_CBA!E28</f>
        <v>Innov</v>
      </c>
      <c r="F29" s="12" t="str">
        <f>calc_CBA!F28</f>
        <v>S1</v>
      </c>
      <c r="G29" s="12" t="str">
        <f>calc_CBA!G28</f>
        <v>CF</v>
      </c>
      <c r="H29" s="13">
        <f>calc_CBA!N28</f>
        <v>0</v>
      </c>
      <c r="I29" s="13">
        <f>calc_CBA!O28</f>
        <v>0</v>
      </c>
      <c r="J29" s="2">
        <f>calc_CBA!S28</f>
        <v>0</v>
      </c>
      <c r="K29" s="2">
        <f>calc_CBA!T28</f>
        <v>0</v>
      </c>
      <c r="L29" s="2">
        <f>calc_CBA!U28</f>
        <v>0</v>
      </c>
      <c r="M29" s="18">
        <f t="shared" si="0"/>
        <v>0</v>
      </c>
      <c r="N29" s="3">
        <f>calc_CBA!V28/(1+Inp_DR)^(N$15-2021)</f>
        <v>0</v>
      </c>
      <c r="O29" s="3">
        <f>calc_CBA!W28/(1+Inp_DR)^(O$15-In_General!$D$18)</f>
        <v>0</v>
      </c>
      <c r="P29" s="3">
        <f>calc_CBA!X28/(1+Inp_DR)^(P$15-In_General!$D$18)</f>
        <v>0</v>
      </c>
      <c r="Q29" s="3">
        <f>calc_CBA!Y28/(1+Inp_DR)^(Q$15-In_General!$D$18)</f>
        <v>0</v>
      </c>
      <c r="R29" s="3">
        <f>calc_CBA!Z28/(1+Inp_DR)^(R$15-In_General!$D$18)</f>
        <v>0</v>
      </c>
      <c r="S29" s="3">
        <f>calc_CBA!AA28/(1+Inp_DR)^(S$15-In_General!$D$18)</f>
        <v>0</v>
      </c>
      <c r="T29" s="3">
        <f>calc_CBA!AB28/(1+Inp_DR)^(T$15-In_General!$D$18)</f>
        <v>0</v>
      </c>
      <c r="U29" s="3">
        <f>calc_CBA!AC28/(1+Inp_DR)^(U$15-In_General!$D$18)</f>
        <v>0</v>
      </c>
      <c r="V29" s="3">
        <f>calc_CBA!AD28/(1+Inp_DR)^(V$15-In_General!$D$18)</f>
        <v>0</v>
      </c>
      <c r="W29" s="3">
        <f>calc_CBA!AE28/(1+Inp_DR)^(W$15-In_General!$D$18)</f>
        <v>0</v>
      </c>
      <c r="X29" s="3">
        <f>calc_CBA!AF28/(1+Inp_DR)^(X$15-In_General!$D$18)</f>
        <v>0</v>
      </c>
      <c r="Y29" s="3">
        <f>calc_CBA!AG28/(1+Inp_DR)^(Y$15-In_General!$D$18)</f>
        <v>0</v>
      </c>
      <c r="Z29" s="3">
        <f>calc_CBA!AH28/(1+Inp_DR)^(Z$15-In_General!$D$18)</f>
        <v>0</v>
      </c>
      <c r="AA29" s="3">
        <f>calc_CBA!AI28/(1+Inp_DR)^(AA$15-In_General!$D$18)</f>
        <v>0</v>
      </c>
      <c r="AB29" s="3">
        <f>calc_CBA!AJ28/(1+Inp_DR)^(AB$15-In_General!$D$18)</f>
        <v>0</v>
      </c>
      <c r="AC29" s="3">
        <f>calc_CBA!AK28/(1+Inp_DR)^(AC$15-In_General!$D$18)</f>
        <v>0</v>
      </c>
      <c r="AD29" s="3">
        <f>calc_CBA!AL28/(1+Inp_DR)^(AD$15-In_General!$D$18)</f>
        <v>0</v>
      </c>
      <c r="AE29" s="3">
        <f>calc_CBA!AM28/(1+Inp_DR)^(AE$15-In_General!$D$18)</f>
        <v>0</v>
      </c>
      <c r="AF29" s="3">
        <f>calc_CBA!AN28/(1+Inp_DR)^(AF$15-In_General!$D$18)</f>
        <v>0</v>
      </c>
      <c r="AG29" s="3">
        <f>calc_CBA!AO28/(1+Inp_DR)^(AG$15-In_General!$D$18)</f>
        <v>0</v>
      </c>
      <c r="AH29" s="3">
        <f>calc_CBA!AP28/(1+Inp_DR)^(AH$15-In_General!$D$18)</f>
        <v>0</v>
      </c>
      <c r="AI29" s="3">
        <f>calc_CBA!AQ28/(1+Inp_DR)^(AI$15-In_General!$D$18)</f>
        <v>0</v>
      </c>
      <c r="AJ29" s="3">
        <f>calc_CBA!AR28/(1+Inp_DR)^(AJ$15-In_General!$D$18)</f>
        <v>0</v>
      </c>
      <c r="AK29" s="3">
        <f>calc_CBA!AS28/(1+Inp_DR)^(AK$15-In_General!$D$18)</f>
        <v>0</v>
      </c>
      <c r="AL29" s="3">
        <f>calc_CBA!AT28/(1+Inp_DR)^(AL$15-In_General!$D$18)</f>
        <v>0</v>
      </c>
      <c r="AM29" s="3">
        <f>calc_CBA!AU28/(1+Inp_DR)^(AM$15-In_General!$D$18)</f>
        <v>0</v>
      </c>
      <c r="AN29" s="3">
        <f>calc_CBA!AV28/(1+Inp_DR)^(AN$15-In_General!$D$18)</f>
        <v>0</v>
      </c>
      <c r="AO29" s="3">
        <f>calc_CBA!AW28/(1+Inp_DR)^(AO$15-In_General!$D$18)</f>
        <v>0</v>
      </c>
      <c r="AP29" s="3">
        <f>calc_CBA!AX28/(1+Inp_DR)^(AP$15-In_General!$D$18)</f>
        <v>0</v>
      </c>
      <c r="AQ29" s="3">
        <f>calc_CBA!AY28/(1+Inp_DR)^(AQ$15-In_General!$D$18)</f>
        <v>0</v>
      </c>
      <c r="AR29" s="3">
        <f>calc_CBA!AZ28/(1+Inp_DR)^(AR$15-In_General!$D$18)</f>
        <v>0</v>
      </c>
      <c r="AS29" s="3">
        <f>calc_CBA!BA28/(1+Inp_DR)^(AS$15-In_General!$D$18)</f>
        <v>0</v>
      </c>
      <c r="AT29" s="3">
        <f>calc_CBA!BB28/(1+Inp_DR)^(AT$15-In_General!$D$18)</f>
        <v>0</v>
      </c>
      <c r="AU29" s="3">
        <f>calc_CBA!BC28/(1+Inp_DR)^(AU$15-In_General!$D$18)</f>
        <v>0</v>
      </c>
      <c r="AV29" s="3">
        <f>calc_CBA!BD28/(1+Inp_DR)^(AV$15-In_General!$D$18)</f>
        <v>0</v>
      </c>
      <c r="AW29" s="3">
        <f>calc_CBA!BE28/(1+Inp_DR)^(AW$15-In_General!$D$18)</f>
        <v>0</v>
      </c>
      <c r="AX29" s="3">
        <f>calc_CBA!BF28/(1+Inp_DR)^(AX$15-In_General!$D$18)</f>
        <v>0</v>
      </c>
      <c r="AY29" s="3">
        <f>calc_CBA!BG28/(1+Inp_DR)^(AY$15-In_General!$D$18)</f>
        <v>0</v>
      </c>
      <c r="AZ29" s="3">
        <f>calc_CBA!BH28/(1+Inp_DR)^(AZ$15-In_General!$D$18)</f>
        <v>0</v>
      </c>
      <c r="BA29" s="3">
        <f>calc_CBA!BI28/(1+Inp_DR)^(BA$15-In_General!$D$18)</f>
        <v>0</v>
      </c>
      <c r="BB29" s="3">
        <f>calc_CBA!BJ28/(1+Inp_DR)^(BB$15-In_General!$D$18)</f>
        <v>0</v>
      </c>
      <c r="BC29" s="3">
        <f>calc_CBA!BK28/(1+Inp_DR)^(BC$15-In_General!$D$18)</f>
        <v>0</v>
      </c>
      <c r="BD29" s="3">
        <f>calc_CBA!BL28/(1+Inp_DR)^(BD$15-In_General!$D$18)</f>
        <v>0</v>
      </c>
      <c r="BE29" s="3">
        <f>calc_CBA!BM28/(1+Inp_DR)^(BE$15-In_General!$D$18)</f>
        <v>0</v>
      </c>
      <c r="BF29" s="3">
        <f>calc_CBA!BN28/(1+Inp_DR)^(BF$15-In_General!$D$18)</f>
        <v>0</v>
      </c>
      <c r="BG29" s="3">
        <f>calc_CBA!BO28/(1+Inp_DR)^(BG$15-In_General!$D$18)</f>
        <v>0</v>
      </c>
      <c r="BH29" s="3">
        <f>calc_CBA!BP28/(1+Inp_DR)^(BH$15-In_General!$D$18)</f>
        <v>0</v>
      </c>
      <c r="BI29" s="3">
        <f>calc_CBA!BQ28/(1+Inp_DR)^(BI$15-In_General!$D$18)</f>
        <v>0</v>
      </c>
      <c r="BJ29" s="3">
        <f>calc_CBA!BR28/(1+Inp_DR)^(BJ$15-In_General!$D$18)</f>
        <v>0</v>
      </c>
      <c r="BK29" s="3">
        <f>calc_CBA!BS28/(1+Inp_DR)^(BK$15-In_General!$D$18)</f>
        <v>0</v>
      </c>
      <c r="BL29" s="3">
        <f>calc_CBA!BT28/(1+Inp_DR)^(BL$15-In_General!$D$18)</f>
        <v>0</v>
      </c>
    </row>
    <row r="30" spans="2:64" ht="10.5" x14ac:dyDescent="0.25">
      <c r="B30" s="14">
        <v>15</v>
      </c>
      <c r="C30" s="12" t="str">
        <f>calc_CBA!C29</f>
        <v>PR_OPEX_S1</v>
      </c>
      <c r="D30" s="12" t="str">
        <f>calc_CBA!D29</f>
        <v>PR_OPEX</v>
      </c>
      <c r="E30" s="12" t="str">
        <f>calc_CBA!E29</f>
        <v>OPEX</v>
      </c>
      <c r="F30" s="12" t="str">
        <f>calc_CBA!F29</f>
        <v>S1</v>
      </c>
      <c r="G30" s="12" t="str">
        <f>calc_CBA!G29</f>
        <v>PR</v>
      </c>
      <c r="H30" s="13">
        <f>calc_CBA!N29</f>
        <v>0</v>
      </c>
      <c r="I30" s="13">
        <f>calc_CBA!O29</f>
        <v>0</v>
      </c>
      <c r="J30" s="2">
        <f>calc_CBA!S29</f>
        <v>0</v>
      </c>
      <c r="K30" s="2">
        <f>calc_CBA!T29</f>
        <v>0</v>
      </c>
      <c r="L30" s="2">
        <f>calc_CBA!U29</f>
        <v>0</v>
      </c>
      <c r="M30" s="18">
        <f t="shared" si="0"/>
        <v>0</v>
      </c>
      <c r="N30" s="3">
        <f>calc_CBA!V29/(1+Inp_DR)^(N$15-2021)</f>
        <v>0</v>
      </c>
      <c r="O30" s="3">
        <f>calc_CBA!W29/(1+Inp_DR)^(O$15-In_General!$D$18)</f>
        <v>0</v>
      </c>
      <c r="P30" s="3">
        <f>calc_CBA!X29/(1+Inp_DR)^(P$15-In_General!$D$18)</f>
        <v>0</v>
      </c>
      <c r="Q30" s="3">
        <f>calc_CBA!Y29/(1+Inp_DR)^(Q$15-In_General!$D$18)</f>
        <v>0</v>
      </c>
      <c r="R30" s="3">
        <f>calc_CBA!Z29/(1+Inp_DR)^(R$15-In_General!$D$18)</f>
        <v>0</v>
      </c>
      <c r="S30" s="3">
        <f>calc_CBA!AA29/(1+Inp_DR)^(S$15-In_General!$D$18)</f>
        <v>0</v>
      </c>
      <c r="T30" s="3">
        <f>calc_CBA!AB29/(1+Inp_DR)^(T$15-In_General!$D$18)</f>
        <v>0</v>
      </c>
      <c r="U30" s="3">
        <f>calc_CBA!AC29/(1+Inp_DR)^(U$15-In_General!$D$18)</f>
        <v>0</v>
      </c>
      <c r="V30" s="3">
        <f>calc_CBA!AD29/(1+Inp_DR)^(V$15-In_General!$D$18)</f>
        <v>0</v>
      </c>
      <c r="W30" s="3">
        <f>calc_CBA!AE29/(1+Inp_DR)^(W$15-In_General!$D$18)</f>
        <v>0</v>
      </c>
      <c r="X30" s="3">
        <f>calc_CBA!AF29/(1+Inp_DR)^(X$15-In_General!$D$18)</f>
        <v>0</v>
      </c>
      <c r="Y30" s="3">
        <f>calc_CBA!AG29/(1+Inp_DR)^(Y$15-In_General!$D$18)</f>
        <v>0</v>
      </c>
      <c r="Z30" s="3">
        <f>calc_CBA!AH29/(1+Inp_DR)^(Z$15-In_General!$D$18)</f>
        <v>0</v>
      </c>
      <c r="AA30" s="3">
        <f>calc_CBA!AI29/(1+Inp_DR)^(AA$15-In_General!$D$18)</f>
        <v>0</v>
      </c>
      <c r="AB30" s="3">
        <f>calc_CBA!AJ29/(1+Inp_DR)^(AB$15-In_General!$D$18)</f>
        <v>0</v>
      </c>
      <c r="AC30" s="3">
        <f>calc_CBA!AK29/(1+Inp_DR)^(AC$15-In_General!$D$18)</f>
        <v>0</v>
      </c>
      <c r="AD30" s="3">
        <f>calc_CBA!AL29/(1+Inp_DR)^(AD$15-In_General!$D$18)</f>
        <v>0</v>
      </c>
      <c r="AE30" s="3">
        <f>calc_CBA!AM29/(1+Inp_DR)^(AE$15-In_General!$D$18)</f>
        <v>0</v>
      </c>
      <c r="AF30" s="3">
        <f>calc_CBA!AN29/(1+Inp_DR)^(AF$15-In_General!$D$18)</f>
        <v>0</v>
      </c>
      <c r="AG30" s="3">
        <f>calc_CBA!AO29/(1+Inp_DR)^(AG$15-In_General!$D$18)</f>
        <v>0</v>
      </c>
      <c r="AH30" s="3">
        <f>calc_CBA!AP29/(1+Inp_DR)^(AH$15-In_General!$D$18)</f>
        <v>0</v>
      </c>
      <c r="AI30" s="3">
        <f>calc_CBA!AQ29/(1+Inp_DR)^(AI$15-In_General!$D$18)</f>
        <v>0</v>
      </c>
      <c r="AJ30" s="3">
        <f>calc_CBA!AR29/(1+Inp_DR)^(AJ$15-In_General!$D$18)</f>
        <v>0</v>
      </c>
      <c r="AK30" s="3">
        <f>calc_CBA!AS29/(1+Inp_DR)^(AK$15-In_General!$D$18)</f>
        <v>0</v>
      </c>
      <c r="AL30" s="3">
        <f>calc_CBA!AT29/(1+Inp_DR)^(AL$15-In_General!$D$18)</f>
        <v>0</v>
      </c>
      <c r="AM30" s="3">
        <f>calc_CBA!AU29/(1+Inp_DR)^(AM$15-In_General!$D$18)</f>
        <v>0</v>
      </c>
      <c r="AN30" s="3">
        <f>calc_CBA!AV29/(1+Inp_DR)^(AN$15-In_General!$D$18)</f>
        <v>0</v>
      </c>
      <c r="AO30" s="3">
        <f>calc_CBA!AW29/(1+Inp_DR)^(AO$15-In_General!$D$18)</f>
        <v>0</v>
      </c>
      <c r="AP30" s="3">
        <f>calc_CBA!AX29/(1+Inp_DR)^(AP$15-In_General!$D$18)</f>
        <v>0</v>
      </c>
      <c r="AQ30" s="3">
        <f>calc_CBA!AY29/(1+Inp_DR)^(AQ$15-In_General!$D$18)</f>
        <v>0</v>
      </c>
      <c r="AR30" s="3">
        <f>calc_CBA!AZ29/(1+Inp_DR)^(AR$15-In_General!$D$18)</f>
        <v>0</v>
      </c>
      <c r="AS30" s="3">
        <f>calc_CBA!BA29/(1+Inp_DR)^(AS$15-In_General!$D$18)</f>
        <v>0</v>
      </c>
      <c r="AT30" s="3">
        <f>calc_CBA!BB29/(1+Inp_DR)^(AT$15-In_General!$D$18)</f>
        <v>0</v>
      </c>
      <c r="AU30" s="3">
        <f>calc_CBA!BC29/(1+Inp_DR)^(AU$15-In_General!$D$18)</f>
        <v>0</v>
      </c>
      <c r="AV30" s="3">
        <f>calc_CBA!BD29/(1+Inp_DR)^(AV$15-In_General!$D$18)</f>
        <v>0</v>
      </c>
      <c r="AW30" s="3">
        <f>calc_CBA!BE29/(1+Inp_DR)^(AW$15-In_General!$D$18)</f>
        <v>0</v>
      </c>
      <c r="AX30" s="3">
        <f>calc_CBA!BF29/(1+Inp_DR)^(AX$15-In_General!$D$18)</f>
        <v>0</v>
      </c>
      <c r="AY30" s="3">
        <f>calc_CBA!BG29/(1+Inp_DR)^(AY$15-In_General!$D$18)</f>
        <v>0</v>
      </c>
      <c r="AZ30" s="3">
        <f>calc_CBA!BH29/(1+Inp_DR)^(AZ$15-In_General!$D$18)</f>
        <v>0</v>
      </c>
      <c r="BA30" s="3">
        <f>calc_CBA!BI29/(1+Inp_DR)^(BA$15-In_General!$D$18)</f>
        <v>0</v>
      </c>
      <c r="BB30" s="3">
        <f>calc_CBA!BJ29/(1+Inp_DR)^(BB$15-In_General!$D$18)</f>
        <v>0</v>
      </c>
      <c r="BC30" s="3">
        <f>calc_CBA!BK29/(1+Inp_DR)^(BC$15-In_General!$D$18)</f>
        <v>0</v>
      </c>
      <c r="BD30" s="3">
        <f>calc_CBA!BL29/(1+Inp_DR)^(BD$15-In_General!$D$18)</f>
        <v>0</v>
      </c>
      <c r="BE30" s="3">
        <f>calc_CBA!BM29/(1+Inp_DR)^(BE$15-In_General!$D$18)</f>
        <v>0</v>
      </c>
      <c r="BF30" s="3">
        <f>calc_CBA!BN29/(1+Inp_DR)^(BF$15-In_General!$D$18)</f>
        <v>0</v>
      </c>
      <c r="BG30" s="3">
        <f>calc_CBA!BO29/(1+Inp_DR)^(BG$15-In_General!$D$18)</f>
        <v>0</v>
      </c>
      <c r="BH30" s="3">
        <f>calc_CBA!BP29/(1+Inp_DR)^(BH$15-In_General!$D$18)</f>
        <v>0</v>
      </c>
      <c r="BI30" s="3">
        <f>calc_CBA!BQ29/(1+Inp_DR)^(BI$15-In_General!$D$18)</f>
        <v>0</v>
      </c>
      <c r="BJ30" s="3">
        <f>calc_CBA!BR29/(1+Inp_DR)^(BJ$15-In_General!$D$18)</f>
        <v>0</v>
      </c>
      <c r="BK30" s="3">
        <f>calc_CBA!BS29/(1+Inp_DR)^(BK$15-In_General!$D$18)</f>
        <v>0</v>
      </c>
      <c r="BL30" s="3">
        <f>calc_CBA!BT29/(1+Inp_DR)^(BL$15-In_General!$D$18)</f>
        <v>0</v>
      </c>
    </row>
    <row r="31" spans="2:64" ht="10.5" x14ac:dyDescent="0.25">
      <c r="B31" s="14">
        <v>16</v>
      </c>
      <c r="C31" s="12" t="str">
        <f>calc_CBA!C30</f>
        <v>CF_OPEX_S1</v>
      </c>
      <c r="D31" s="12" t="str">
        <f>calc_CBA!D30</f>
        <v>CF_OPEX</v>
      </c>
      <c r="E31" s="12" t="str">
        <f>calc_CBA!E30</f>
        <v>OPEX</v>
      </c>
      <c r="F31" s="12" t="str">
        <f>calc_CBA!F30</f>
        <v>S1</v>
      </c>
      <c r="G31" s="12" t="str">
        <f>calc_CBA!G30</f>
        <v>CF</v>
      </c>
      <c r="H31" s="13">
        <f>calc_CBA!N30</f>
        <v>0</v>
      </c>
      <c r="I31" s="13">
        <f>calc_CBA!O30</f>
        <v>0</v>
      </c>
      <c r="J31" s="2">
        <f>calc_CBA!S30</f>
        <v>0</v>
      </c>
      <c r="K31" s="2">
        <f>calc_CBA!T30</f>
        <v>0</v>
      </c>
      <c r="L31" s="2">
        <f>calc_CBA!U30</f>
        <v>0</v>
      </c>
      <c r="M31" s="18">
        <f t="shared" si="0"/>
        <v>0</v>
      </c>
      <c r="N31" s="3">
        <f>calc_CBA!V30/(1+Inp_DR)^(N$15-2021)</f>
        <v>0</v>
      </c>
      <c r="O31" s="3">
        <f>calc_CBA!W30/(1+Inp_DR)^(O$15-In_General!$D$18)</f>
        <v>0</v>
      </c>
      <c r="P31" s="3">
        <f>calc_CBA!X30/(1+Inp_DR)^(P$15-In_General!$D$18)</f>
        <v>0</v>
      </c>
      <c r="Q31" s="3">
        <f>calc_CBA!Y30/(1+Inp_DR)^(Q$15-In_General!$D$18)</f>
        <v>0</v>
      </c>
      <c r="R31" s="3">
        <f>calc_CBA!Z30/(1+Inp_DR)^(R$15-In_General!$D$18)</f>
        <v>0</v>
      </c>
      <c r="S31" s="3">
        <f>calc_CBA!AA30/(1+Inp_DR)^(S$15-In_General!$D$18)</f>
        <v>0</v>
      </c>
      <c r="T31" s="3">
        <f>calc_CBA!AB30/(1+Inp_DR)^(T$15-In_General!$D$18)</f>
        <v>0</v>
      </c>
      <c r="U31" s="3">
        <f>calc_CBA!AC30/(1+Inp_DR)^(U$15-In_General!$D$18)</f>
        <v>0</v>
      </c>
      <c r="V31" s="3">
        <f>calc_CBA!AD30/(1+Inp_DR)^(V$15-In_General!$D$18)</f>
        <v>0</v>
      </c>
      <c r="W31" s="3">
        <f>calc_CBA!AE30/(1+Inp_DR)^(W$15-In_General!$D$18)</f>
        <v>0</v>
      </c>
      <c r="X31" s="3">
        <f>calc_CBA!AF30/(1+Inp_DR)^(X$15-In_General!$D$18)</f>
        <v>0</v>
      </c>
      <c r="Y31" s="3">
        <f>calc_CBA!AG30/(1+Inp_DR)^(Y$15-In_General!$D$18)</f>
        <v>0</v>
      </c>
      <c r="Z31" s="3">
        <f>calc_CBA!AH30/(1+Inp_DR)^(Z$15-In_General!$D$18)</f>
        <v>0</v>
      </c>
      <c r="AA31" s="3">
        <f>calc_CBA!AI30/(1+Inp_DR)^(AA$15-In_General!$D$18)</f>
        <v>0</v>
      </c>
      <c r="AB31" s="3">
        <f>calc_CBA!AJ30/(1+Inp_DR)^(AB$15-In_General!$D$18)</f>
        <v>0</v>
      </c>
      <c r="AC31" s="3">
        <f>calc_CBA!AK30/(1+Inp_DR)^(AC$15-In_General!$D$18)</f>
        <v>0</v>
      </c>
      <c r="AD31" s="3">
        <f>calc_CBA!AL30/(1+Inp_DR)^(AD$15-In_General!$D$18)</f>
        <v>0</v>
      </c>
      <c r="AE31" s="3">
        <f>calc_CBA!AM30/(1+Inp_DR)^(AE$15-In_General!$D$18)</f>
        <v>0</v>
      </c>
      <c r="AF31" s="3">
        <f>calc_CBA!AN30/(1+Inp_DR)^(AF$15-In_General!$D$18)</f>
        <v>0</v>
      </c>
      <c r="AG31" s="3">
        <f>calc_CBA!AO30/(1+Inp_DR)^(AG$15-In_General!$D$18)</f>
        <v>0</v>
      </c>
      <c r="AH31" s="3">
        <f>calc_CBA!AP30/(1+Inp_DR)^(AH$15-In_General!$D$18)</f>
        <v>0</v>
      </c>
      <c r="AI31" s="3">
        <f>calc_CBA!AQ30/(1+Inp_DR)^(AI$15-In_General!$D$18)</f>
        <v>0</v>
      </c>
      <c r="AJ31" s="3">
        <f>calc_CBA!AR30/(1+Inp_DR)^(AJ$15-In_General!$D$18)</f>
        <v>0</v>
      </c>
      <c r="AK31" s="3">
        <f>calc_CBA!AS30/(1+Inp_DR)^(AK$15-In_General!$D$18)</f>
        <v>0</v>
      </c>
      <c r="AL31" s="3">
        <f>calc_CBA!AT30/(1+Inp_DR)^(AL$15-In_General!$D$18)</f>
        <v>0</v>
      </c>
      <c r="AM31" s="3">
        <f>calc_CBA!AU30/(1+Inp_DR)^(AM$15-In_General!$D$18)</f>
        <v>0</v>
      </c>
      <c r="AN31" s="3">
        <f>calc_CBA!AV30/(1+Inp_DR)^(AN$15-In_General!$D$18)</f>
        <v>0</v>
      </c>
      <c r="AO31" s="3">
        <f>calc_CBA!AW30/(1+Inp_DR)^(AO$15-In_General!$D$18)</f>
        <v>0</v>
      </c>
      <c r="AP31" s="3">
        <f>calc_CBA!AX30/(1+Inp_DR)^(AP$15-In_General!$D$18)</f>
        <v>0</v>
      </c>
      <c r="AQ31" s="3">
        <f>calc_CBA!AY30/(1+Inp_DR)^(AQ$15-In_General!$D$18)</f>
        <v>0</v>
      </c>
      <c r="AR31" s="3">
        <f>calc_CBA!AZ30/(1+Inp_DR)^(AR$15-In_General!$D$18)</f>
        <v>0</v>
      </c>
      <c r="AS31" s="3">
        <f>calc_CBA!BA30/(1+Inp_DR)^(AS$15-In_General!$D$18)</f>
        <v>0</v>
      </c>
      <c r="AT31" s="3">
        <f>calc_CBA!BB30/(1+Inp_DR)^(AT$15-In_General!$D$18)</f>
        <v>0</v>
      </c>
      <c r="AU31" s="3">
        <f>calc_CBA!BC30/(1+Inp_DR)^(AU$15-In_General!$D$18)</f>
        <v>0</v>
      </c>
      <c r="AV31" s="3">
        <f>calc_CBA!BD30/(1+Inp_DR)^(AV$15-In_General!$D$18)</f>
        <v>0</v>
      </c>
      <c r="AW31" s="3">
        <f>calc_CBA!BE30/(1+Inp_DR)^(AW$15-In_General!$D$18)</f>
        <v>0</v>
      </c>
      <c r="AX31" s="3">
        <f>calc_CBA!BF30/(1+Inp_DR)^(AX$15-In_General!$D$18)</f>
        <v>0</v>
      </c>
      <c r="AY31" s="3">
        <f>calc_CBA!BG30/(1+Inp_DR)^(AY$15-In_General!$D$18)</f>
        <v>0</v>
      </c>
      <c r="AZ31" s="3">
        <f>calc_CBA!BH30/(1+Inp_DR)^(AZ$15-In_General!$D$18)</f>
        <v>0</v>
      </c>
      <c r="BA31" s="3">
        <f>calc_CBA!BI30/(1+Inp_DR)^(BA$15-In_General!$D$18)</f>
        <v>0</v>
      </c>
      <c r="BB31" s="3">
        <f>calc_CBA!BJ30/(1+Inp_DR)^(BB$15-In_General!$D$18)</f>
        <v>0</v>
      </c>
      <c r="BC31" s="3">
        <f>calc_CBA!BK30/(1+Inp_DR)^(BC$15-In_General!$D$18)</f>
        <v>0</v>
      </c>
      <c r="BD31" s="3">
        <f>calc_CBA!BL30/(1+Inp_DR)^(BD$15-In_General!$D$18)</f>
        <v>0</v>
      </c>
      <c r="BE31" s="3">
        <f>calc_CBA!BM30/(1+Inp_DR)^(BE$15-In_General!$D$18)</f>
        <v>0</v>
      </c>
      <c r="BF31" s="3">
        <f>calc_CBA!BN30/(1+Inp_DR)^(BF$15-In_General!$D$18)</f>
        <v>0</v>
      </c>
      <c r="BG31" s="3">
        <f>calc_CBA!BO30/(1+Inp_DR)^(BG$15-In_General!$D$18)</f>
        <v>0</v>
      </c>
      <c r="BH31" s="3">
        <f>calc_CBA!BP30/(1+Inp_DR)^(BH$15-In_General!$D$18)</f>
        <v>0</v>
      </c>
      <c r="BI31" s="3">
        <f>calc_CBA!BQ30/(1+Inp_DR)^(BI$15-In_General!$D$18)</f>
        <v>0</v>
      </c>
      <c r="BJ31" s="3">
        <f>calc_CBA!BR30/(1+Inp_DR)^(BJ$15-In_General!$D$18)</f>
        <v>0</v>
      </c>
      <c r="BK31" s="3">
        <f>calc_CBA!BS30/(1+Inp_DR)^(BK$15-In_General!$D$18)</f>
        <v>0</v>
      </c>
      <c r="BL31" s="3">
        <f>calc_CBA!BT30/(1+Inp_DR)^(BL$15-In_General!$D$18)</f>
        <v>0</v>
      </c>
    </row>
    <row r="32" spans="2:64" ht="10.5" x14ac:dyDescent="0.25">
      <c r="B32" s="14">
        <v>17</v>
      </c>
      <c r="C32" s="12" t="e">
        <f>calc_CBA!C31</f>
        <v>#REF!</v>
      </c>
      <c r="D32" s="12" t="e">
        <f>calc_CBA!D31</f>
        <v>#REF!</v>
      </c>
      <c r="E32" s="12" t="e">
        <f>calc_CBA!E31</f>
        <v>#REF!</v>
      </c>
      <c r="F32" s="12" t="e">
        <f>calc_CBA!F31</f>
        <v>#REF!</v>
      </c>
      <c r="G32" s="12" t="e">
        <f>calc_CBA!G31</f>
        <v>#REF!</v>
      </c>
      <c r="H32" s="13" t="e">
        <f>calc_CBA!N31</f>
        <v>#REF!</v>
      </c>
      <c r="I32" s="13" t="e">
        <f>calc_CBA!O31</f>
        <v>#REF!</v>
      </c>
      <c r="J32" s="2" t="e">
        <f>calc_CBA!S31</f>
        <v>#REF!</v>
      </c>
      <c r="K32" s="2" t="e">
        <f>calc_CBA!T31</f>
        <v>#REF!</v>
      </c>
      <c r="L32" s="2" t="e">
        <f>calc_CBA!U31</f>
        <v>#REF!</v>
      </c>
      <c r="M32" s="18" t="e">
        <f t="shared" si="0"/>
        <v>#REF!</v>
      </c>
      <c r="N32" s="3" t="e">
        <f>calc_CBA!V31/(1+Inp_DR)^(N$15-2021)</f>
        <v>#REF!</v>
      </c>
      <c r="O32" s="3" t="e">
        <f>calc_CBA!W31/(1+Inp_DR)^(O$15-2021)</f>
        <v>#REF!</v>
      </c>
      <c r="P32" s="3" t="e">
        <f>calc_CBA!X31/(1+Inp_DR)^(P$15-2021)</f>
        <v>#REF!</v>
      </c>
      <c r="Q32" s="3" t="e">
        <f>calc_CBA!Y31/(1+Inp_DR)^(Q$15-2021)</f>
        <v>#REF!</v>
      </c>
      <c r="R32" s="3" t="e">
        <f>calc_CBA!Z31/(1+Inp_DR)^(R$15-2021)</f>
        <v>#REF!</v>
      </c>
      <c r="S32" s="3" t="e">
        <f>calc_CBA!AA31/(1+Inp_DR)^(S$15-2021)</f>
        <v>#REF!</v>
      </c>
      <c r="T32" s="3" t="e">
        <f>calc_CBA!AB31/(1+Inp_DR)^(T$15-2021)</f>
        <v>#REF!</v>
      </c>
      <c r="U32" s="3" t="e">
        <f>calc_CBA!AC31/(1+Inp_DR)^(U$15-2021)</f>
        <v>#REF!</v>
      </c>
      <c r="V32" s="3" t="e">
        <f>calc_CBA!AD31/(1+Inp_DR)^(V$15-2021)</f>
        <v>#REF!</v>
      </c>
      <c r="W32" s="3" t="e">
        <f>calc_CBA!AE31/(1+Inp_DR)^(W$15-2021)</f>
        <v>#REF!</v>
      </c>
      <c r="X32" s="3" t="e">
        <f>calc_CBA!AF31/(1+Inp_DR)^(X$15-2021)</f>
        <v>#REF!</v>
      </c>
      <c r="Y32" s="3" t="e">
        <f>calc_CBA!AG31/(1+Inp_DR)^(Y$15-2021)</f>
        <v>#REF!</v>
      </c>
      <c r="Z32" s="3" t="e">
        <f>calc_CBA!AH31/(1+Inp_DR)^(Z$15-2021)</f>
        <v>#REF!</v>
      </c>
      <c r="AA32" s="3" t="e">
        <f>calc_CBA!AI31/(1+Inp_DR)^(AA$15-2021)</f>
        <v>#REF!</v>
      </c>
      <c r="AB32" s="3" t="e">
        <f>calc_CBA!AJ31/(1+Inp_DR)^(AB$15-2021)</f>
        <v>#REF!</v>
      </c>
      <c r="AC32" s="3" t="e">
        <f>calc_CBA!AK31/(1+Inp_DR)^(AC$15-2021)</f>
        <v>#REF!</v>
      </c>
      <c r="AD32" s="3" t="e">
        <f>calc_CBA!AL31/(1+Inp_DR)^(AD$15-2021)</f>
        <v>#REF!</v>
      </c>
      <c r="AE32" s="3" t="e">
        <f>calc_CBA!AM31/(1+Inp_DR)^(AE$15-2021)</f>
        <v>#REF!</v>
      </c>
      <c r="AF32" s="3" t="e">
        <f>calc_CBA!AN31/(1+Inp_DR)^(AF$15-2021)</f>
        <v>#REF!</v>
      </c>
      <c r="AG32" s="3" t="e">
        <f>calc_CBA!AO31/(1+Inp_DR)^(AG$15-2021)</f>
        <v>#REF!</v>
      </c>
      <c r="AH32" s="3" t="e">
        <f>calc_CBA!AP31/(1+Inp_DR)^(AH$15-2021)</f>
        <v>#REF!</v>
      </c>
      <c r="AI32" s="3" t="e">
        <f>calc_CBA!AQ31/(1+Inp_DR)^(AI$15-2021)</f>
        <v>#REF!</v>
      </c>
      <c r="AJ32" s="3" t="e">
        <f>calc_CBA!AR31/(1+Inp_DR)^(AJ$15-2021)</f>
        <v>#REF!</v>
      </c>
      <c r="AK32" s="3" t="e">
        <f>calc_CBA!AS31/(1+Inp_DR)^(AK$15-2021)</f>
        <v>#REF!</v>
      </c>
      <c r="AL32" s="3" t="e">
        <f>calc_CBA!AT31/(1+Inp_DR)^(AL$15-2021)</f>
        <v>#REF!</v>
      </c>
      <c r="AM32" s="3" t="e">
        <f>calc_CBA!AU31/(1+Inp_DR)^(AM$15-2021)</f>
        <v>#REF!</v>
      </c>
      <c r="AN32" s="3" t="e">
        <f>calc_CBA!AV31/(1+Inp_DR)^(AN$15-2021)</f>
        <v>#REF!</v>
      </c>
      <c r="AO32" s="3" t="e">
        <f>calc_CBA!AW31/(1+Inp_DR)^(AO$15-2021)</f>
        <v>#REF!</v>
      </c>
      <c r="AP32" s="3" t="e">
        <f>calc_CBA!AX31/(1+Inp_DR)^(AP$15-2021)</f>
        <v>#REF!</v>
      </c>
      <c r="AQ32" s="3" t="e">
        <f>calc_CBA!AY31/(1+Inp_DR)^(AQ$15-2021)</f>
        <v>#REF!</v>
      </c>
      <c r="AR32" s="3" t="e">
        <f>calc_CBA!AZ31/(1+Inp_DR)^(AR$15-2021)</f>
        <v>#REF!</v>
      </c>
      <c r="AS32" s="3" t="e">
        <f>calc_CBA!BA31/(1+Inp_DR)^(AS$15-2021)</f>
        <v>#REF!</v>
      </c>
      <c r="AT32" s="3" t="e">
        <f>calc_CBA!BB31/(1+Inp_DR)^(AT$15-2021)</f>
        <v>#REF!</v>
      </c>
      <c r="AU32" s="3" t="e">
        <f>calc_CBA!BC31/(1+Inp_DR)^(AU$15-2021)</f>
        <v>#REF!</v>
      </c>
      <c r="AV32" s="3" t="e">
        <f>calc_CBA!BD31/(1+Inp_DR)^(AV$15-2021)</f>
        <v>#REF!</v>
      </c>
      <c r="AW32" s="3" t="e">
        <f>calc_CBA!BE31/(1+Inp_DR)^(AW$15-2021)</f>
        <v>#REF!</v>
      </c>
      <c r="AX32" s="3" t="e">
        <f>calc_CBA!BF31/(1+Inp_DR)^(AX$15-2021)</f>
        <v>#REF!</v>
      </c>
      <c r="AY32" s="3" t="e">
        <f>calc_CBA!BG31/(1+Inp_DR)^(AY$15-2021)</f>
        <v>#REF!</v>
      </c>
      <c r="AZ32" s="3" t="e">
        <f>calc_CBA!BH31/(1+Inp_DR)^(AZ$15-2021)</f>
        <v>#REF!</v>
      </c>
      <c r="BA32" s="3" t="e">
        <f>calc_CBA!BI31/(1+Inp_DR)^(BA$15-2021)</f>
        <v>#REF!</v>
      </c>
      <c r="BB32" s="3" t="e">
        <f>calc_CBA!BJ31/(1+Inp_DR)^(BB$15-2021)</f>
        <v>#REF!</v>
      </c>
      <c r="BC32" s="3" t="e">
        <f>calc_CBA!BK31/(1+Inp_DR)^(BC$15-2021)</f>
        <v>#REF!</v>
      </c>
      <c r="BD32" s="3" t="e">
        <f>calc_CBA!BL31/(1+Inp_DR)^(BD$15-2021)</f>
        <v>#REF!</v>
      </c>
      <c r="BE32" s="3" t="e">
        <f>calc_CBA!BM31/(1+Inp_DR)^(BE$15-2021)</f>
        <v>#REF!</v>
      </c>
      <c r="BF32" s="3" t="e">
        <f>calc_CBA!BN31/(1+Inp_DR)^(BF$15-2021)</f>
        <v>#REF!</v>
      </c>
      <c r="BG32" s="3" t="e">
        <f>calc_CBA!BO31/(1+Inp_DR)^(BG$15-2021)</f>
        <v>#REF!</v>
      </c>
      <c r="BH32" s="3" t="e">
        <f>calc_CBA!BP31/(1+Inp_DR)^(BH$15-2021)</f>
        <v>#REF!</v>
      </c>
      <c r="BI32" s="3" t="e">
        <f>calc_CBA!BQ31/(1+Inp_DR)^(BI$15-2021)</f>
        <v>#REF!</v>
      </c>
      <c r="BJ32" s="3" t="e">
        <f>calc_CBA!BR31/(1+Inp_DR)^(BJ$15-2021)</f>
        <v>#REF!</v>
      </c>
      <c r="BK32" s="3" t="e">
        <f>calc_CBA!BS31/(1+Inp_DR)^(BK$15-2021)</f>
        <v>#REF!</v>
      </c>
      <c r="BL32" s="3" t="e">
        <f>calc_CBA!BT31/(1+Inp_DR)^(BL$15-2021)</f>
        <v>#REF!</v>
      </c>
    </row>
    <row r="33" spans="2:64" ht="10.5" x14ac:dyDescent="0.25">
      <c r="B33" s="14">
        <v>18</v>
      </c>
      <c r="C33" s="12" t="e">
        <f>calc_CBA!C32</f>
        <v>#REF!</v>
      </c>
      <c r="D33" s="12" t="e">
        <f>calc_CBA!D32</f>
        <v>#REF!</v>
      </c>
      <c r="E33" s="12" t="e">
        <f>calc_CBA!E32</f>
        <v>#REF!</v>
      </c>
      <c r="F33" s="12" t="e">
        <f>calc_CBA!F32</f>
        <v>#REF!</v>
      </c>
      <c r="G33" s="12" t="e">
        <f>calc_CBA!G32</f>
        <v>#REF!</v>
      </c>
      <c r="H33" s="13" t="e">
        <f>calc_CBA!N32</f>
        <v>#REF!</v>
      </c>
      <c r="I33" s="13" t="e">
        <f>calc_CBA!O32</f>
        <v>#REF!</v>
      </c>
      <c r="J33" s="2" t="e">
        <f>calc_CBA!S32</f>
        <v>#REF!</v>
      </c>
      <c r="K33" s="2" t="e">
        <f>calc_CBA!T32</f>
        <v>#REF!</v>
      </c>
      <c r="L33" s="2" t="e">
        <f>calc_CBA!U32</f>
        <v>#REF!</v>
      </c>
      <c r="M33" s="18" t="e">
        <f t="shared" si="0"/>
        <v>#REF!</v>
      </c>
      <c r="N33" s="3" t="e">
        <f>calc_CBA!V32/(1+Inp_DR)^(N$15-2021)</f>
        <v>#REF!</v>
      </c>
      <c r="O33" s="3" t="e">
        <f>calc_CBA!W32/(1+Inp_DR)^(O$15-2021)</f>
        <v>#REF!</v>
      </c>
      <c r="P33" s="3" t="e">
        <f>calc_CBA!X32/(1+Inp_DR)^(P$15-2021)</f>
        <v>#REF!</v>
      </c>
      <c r="Q33" s="3" t="e">
        <f>calc_CBA!Y32/(1+Inp_DR)^(Q$15-2021)</f>
        <v>#REF!</v>
      </c>
      <c r="R33" s="3" t="e">
        <f>calc_CBA!Z32/(1+Inp_DR)^(R$15-2021)</f>
        <v>#REF!</v>
      </c>
      <c r="S33" s="3" t="e">
        <f>calc_CBA!AA32/(1+Inp_DR)^(S$15-2021)</f>
        <v>#REF!</v>
      </c>
      <c r="T33" s="3" t="e">
        <f>calc_CBA!AB32/(1+Inp_DR)^(T$15-2021)</f>
        <v>#REF!</v>
      </c>
      <c r="U33" s="3" t="e">
        <f>calc_CBA!AC32/(1+Inp_DR)^(U$15-2021)</f>
        <v>#REF!</v>
      </c>
      <c r="V33" s="3" t="e">
        <f>calc_CBA!AD32/(1+Inp_DR)^(V$15-2021)</f>
        <v>#REF!</v>
      </c>
      <c r="W33" s="3" t="e">
        <f>calc_CBA!AE32/(1+Inp_DR)^(W$15-2021)</f>
        <v>#REF!</v>
      </c>
      <c r="X33" s="3" t="e">
        <f>calc_CBA!AF32/(1+Inp_DR)^(X$15-2021)</f>
        <v>#REF!</v>
      </c>
      <c r="Y33" s="3" t="e">
        <f>calc_CBA!AG32/(1+Inp_DR)^(Y$15-2021)</f>
        <v>#REF!</v>
      </c>
      <c r="Z33" s="3" t="e">
        <f>calc_CBA!AH32/(1+Inp_DR)^(Z$15-2021)</f>
        <v>#REF!</v>
      </c>
      <c r="AA33" s="3" t="e">
        <f>calc_CBA!AI32/(1+Inp_DR)^(AA$15-2021)</f>
        <v>#REF!</v>
      </c>
      <c r="AB33" s="3" t="e">
        <f>calc_CBA!AJ32/(1+Inp_DR)^(AB$15-2021)</f>
        <v>#REF!</v>
      </c>
      <c r="AC33" s="3" t="e">
        <f>calc_CBA!AK32/(1+Inp_DR)^(AC$15-2021)</f>
        <v>#REF!</v>
      </c>
      <c r="AD33" s="3" t="e">
        <f>calc_CBA!AL32/(1+Inp_DR)^(AD$15-2021)</f>
        <v>#REF!</v>
      </c>
      <c r="AE33" s="3" t="e">
        <f>calc_CBA!AM32/(1+Inp_DR)^(AE$15-2021)</f>
        <v>#REF!</v>
      </c>
      <c r="AF33" s="3" t="e">
        <f>calc_CBA!AN32/(1+Inp_DR)^(AF$15-2021)</f>
        <v>#REF!</v>
      </c>
      <c r="AG33" s="3" t="e">
        <f>calc_CBA!AO32/(1+Inp_DR)^(AG$15-2021)</f>
        <v>#REF!</v>
      </c>
      <c r="AH33" s="3" t="e">
        <f>calc_CBA!AP32/(1+Inp_DR)^(AH$15-2021)</f>
        <v>#REF!</v>
      </c>
      <c r="AI33" s="3" t="e">
        <f>calc_CBA!AQ32/(1+Inp_DR)^(AI$15-2021)</f>
        <v>#REF!</v>
      </c>
      <c r="AJ33" s="3" t="e">
        <f>calc_CBA!AR32/(1+Inp_DR)^(AJ$15-2021)</f>
        <v>#REF!</v>
      </c>
      <c r="AK33" s="3" t="e">
        <f>calc_CBA!AS32/(1+Inp_DR)^(AK$15-2021)</f>
        <v>#REF!</v>
      </c>
      <c r="AL33" s="3" t="e">
        <f>calc_CBA!AT32/(1+Inp_DR)^(AL$15-2021)</f>
        <v>#REF!</v>
      </c>
      <c r="AM33" s="3" t="e">
        <f>calc_CBA!AU32/(1+Inp_DR)^(AM$15-2021)</f>
        <v>#REF!</v>
      </c>
      <c r="AN33" s="3" t="e">
        <f>calc_CBA!AV32/(1+Inp_DR)^(AN$15-2021)</f>
        <v>#REF!</v>
      </c>
      <c r="AO33" s="3" t="e">
        <f>calc_CBA!AW32/(1+Inp_DR)^(AO$15-2021)</f>
        <v>#REF!</v>
      </c>
      <c r="AP33" s="3" t="e">
        <f>calc_CBA!AX32/(1+Inp_DR)^(AP$15-2021)</f>
        <v>#REF!</v>
      </c>
      <c r="AQ33" s="3" t="e">
        <f>calc_CBA!AY32/(1+Inp_DR)^(AQ$15-2021)</f>
        <v>#REF!</v>
      </c>
      <c r="AR33" s="3" t="e">
        <f>calc_CBA!AZ32/(1+Inp_DR)^(AR$15-2021)</f>
        <v>#REF!</v>
      </c>
      <c r="AS33" s="3" t="e">
        <f>calc_CBA!BA32/(1+Inp_DR)^(AS$15-2021)</f>
        <v>#REF!</v>
      </c>
      <c r="AT33" s="3" t="e">
        <f>calc_CBA!BB32/(1+Inp_DR)^(AT$15-2021)</f>
        <v>#REF!</v>
      </c>
      <c r="AU33" s="3" t="e">
        <f>calc_CBA!BC32/(1+Inp_DR)^(AU$15-2021)</f>
        <v>#REF!</v>
      </c>
      <c r="AV33" s="3" t="e">
        <f>calc_CBA!BD32/(1+Inp_DR)^(AV$15-2021)</f>
        <v>#REF!</v>
      </c>
      <c r="AW33" s="3" t="e">
        <f>calc_CBA!BE32/(1+Inp_DR)^(AW$15-2021)</f>
        <v>#REF!</v>
      </c>
      <c r="AX33" s="3" t="e">
        <f>calc_CBA!BF32/(1+Inp_DR)^(AX$15-2021)</f>
        <v>#REF!</v>
      </c>
      <c r="AY33" s="3" t="e">
        <f>calc_CBA!BG32/(1+Inp_DR)^(AY$15-2021)</f>
        <v>#REF!</v>
      </c>
      <c r="AZ33" s="3" t="e">
        <f>calc_CBA!BH32/(1+Inp_DR)^(AZ$15-2021)</f>
        <v>#REF!</v>
      </c>
      <c r="BA33" s="3" t="e">
        <f>calc_CBA!BI32/(1+Inp_DR)^(BA$15-2021)</f>
        <v>#REF!</v>
      </c>
      <c r="BB33" s="3" t="e">
        <f>calc_CBA!BJ32/(1+Inp_DR)^(BB$15-2021)</f>
        <v>#REF!</v>
      </c>
      <c r="BC33" s="3" t="e">
        <f>calc_CBA!BK32/(1+Inp_DR)^(BC$15-2021)</f>
        <v>#REF!</v>
      </c>
      <c r="BD33" s="3" t="e">
        <f>calc_CBA!BL32/(1+Inp_DR)^(BD$15-2021)</f>
        <v>#REF!</v>
      </c>
      <c r="BE33" s="3" t="e">
        <f>calc_CBA!BM32/(1+Inp_DR)^(BE$15-2021)</f>
        <v>#REF!</v>
      </c>
      <c r="BF33" s="3" t="e">
        <f>calc_CBA!BN32/(1+Inp_DR)^(BF$15-2021)</f>
        <v>#REF!</v>
      </c>
      <c r="BG33" s="3" t="e">
        <f>calc_CBA!BO32/(1+Inp_DR)^(BG$15-2021)</f>
        <v>#REF!</v>
      </c>
      <c r="BH33" s="3" t="e">
        <f>calc_CBA!BP32/(1+Inp_DR)^(BH$15-2021)</f>
        <v>#REF!</v>
      </c>
      <c r="BI33" s="3" t="e">
        <f>calc_CBA!BQ32/(1+Inp_DR)^(BI$15-2021)</f>
        <v>#REF!</v>
      </c>
      <c r="BJ33" s="3" t="e">
        <f>calc_CBA!BR32/(1+Inp_DR)^(BJ$15-2021)</f>
        <v>#REF!</v>
      </c>
      <c r="BK33" s="3" t="e">
        <f>calc_CBA!BS32/(1+Inp_DR)^(BK$15-2021)</f>
        <v>#REF!</v>
      </c>
      <c r="BL33" s="3" t="e">
        <f>calc_CBA!BT32/(1+Inp_DR)^(BL$15-2021)</f>
        <v>#REF!</v>
      </c>
    </row>
    <row r="34" spans="2:64" ht="10.5" x14ac:dyDescent="0.25">
      <c r="B34" s="14">
        <v>19</v>
      </c>
      <c r="C34" s="12" t="e">
        <f>calc_CBA!C33</f>
        <v>#REF!</v>
      </c>
      <c r="D34" s="12" t="e">
        <f>calc_CBA!D33</f>
        <v>#REF!</v>
      </c>
      <c r="E34" s="12" t="e">
        <f>calc_CBA!E33</f>
        <v>#REF!</v>
      </c>
      <c r="F34" s="12" t="e">
        <f>calc_CBA!F33</f>
        <v>#REF!</v>
      </c>
      <c r="G34" s="12" t="e">
        <f>calc_CBA!G33</f>
        <v>#REF!</v>
      </c>
      <c r="H34" s="13" t="e">
        <f>calc_CBA!N33</f>
        <v>#REF!</v>
      </c>
      <c r="I34" s="13" t="e">
        <f>calc_CBA!O33</f>
        <v>#REF!</v>
      </c>
      <c r="J34" s="2" t="e">
        <f>calc_CBA!S33</f>
        <v>#REF!</v>
      </c>
      <c r="K34" s="2" t="e">
        <f>calc_CBA!T33</f>
        <v>#REF!</v>
      </c>
      <c r="L34" s="2" t="e">
        <f>calc_CBA!U33</f>
        <v>#REF!</v>
      </c>
      <c r="M34" s="18" t="e">
        <f t="shared" si="0"/>
        <v>#REF!</v>
      </c>
      <c r="N34" s="3" t="e">
        <f>calc_CBA!V33/(1+Inp_DR)^(N$15-2021)</f>
        <v>#REF!</v>
      </c>
      <c r="O34" s="3" t="e">
        <f>calc_CBA!W33/(1+Inp_DR)^(O$15-2021)</f>
        <v>#REF!</v>
      </c>
      <c r="P34" s="3" t="e">
        <f>calc_CBA!X33/(1+Inp_DR)^(P$15-2021)</f>
        <v>#REF!</v>
      </c>
      <c r="Q34" s="3" t="e">
        <f>calc_CBA!Y33/(1+Inp_DR)^(Q$15-2021)</f>
        <v>#REF!</v>
      </c>
      <c r="R34" s="3" t="e">
        <f>calc_CBA!Z33/(1+Inp_DR)^(R$15-2021)</f>
        <v>#REF!</v>
      </c>
      <c r="S34" s="3" t="e">
        <f>calc_CBA!AA33/(1+Inp_DR)^(S$15-2021)</f>
        <v>#REF!</v>
      </c>
      <c r="T34" s="3" t="e">
        <f>calc_CBA!AB33/(1+Inp_DR)^(T$15-2021)</f>
        <v>#REF!</v>
      </c>
      <c r="U34" s="3" t="e">
        <f>calc_CBA!AC33/(1+Inp_DR)^(U$15-2021)</f>
        <v>#REF!</v>
      </c>
      <c r="V34" s="3" t="e">
        <f>calc_CBA!AD33/(1+Inp_DR)^(V$15-2021)</f>
        <v>#REF!</v>
      </c>
      <c r="W34" s="3" t="e">
        <f>calc_CBA!AE33/(1+Inp_DR)^(W$15-2021)</f>
        <v>#REF!</v>
      </c>
      <c r="X34" s="3" t="e">
        <f>calc_CBA!AF33/(1+Inp_DR)^(X$15-2021)</f>
        <v>#REF!</v>
      </c>
      <c r="Y34" s="3" t="e">
        <f>calc_CBA!AG33/(1+Inp_DR)^(Y$15-2021)</f>
        <v>#REF!</v>
      </c>
      <c r="Z34" s="3" t="e">
        <f>calc_CBA!AH33/(1+Inp_DR)^(Z$15-2021)</f>
        <v>#REF!</v>
      </c>
      <c r="AA34" s="3" t="e">
        <f>calc_CBA!AI33/(1+Inp_DR)^(AA$15-2021)</f>
        <v>#REF!</v>
      </c>
      <c r="AB34" s="3" t="e">
        <f>calc_CBA!AJ33/(1+Inp_DR)^(AB$15-2021)</f>
        <v>#REF!</v>
      </c>
      <c r="AC34" s="3" t="e">
        <f>calc_CBA!AK33/(1+Inp_DR)^(AC$15-2021)</f>
        <v>#REF!</v>
      </c>
      <c r="AD34" s="3" t="e">
        <f>calc_CBA!AL33/(1+Inp_DR)^(AD$15-2021)</f>
        <v>#REF!</v>
      </c>
      <c r="AE34" s="3" t="e">
        <f>calc_CBA!AM33/(1+Inp_DR)^(AE$15-2021)</f>
        <v>#REF!</v>
      </c>
      <c r="AF34" s="3" t="e">
        <f>calc_CBA!AN33/(1+Inp_DR)^(AF$15-2021)</f>
        <v>#REF!</v>
      </c>
      <c r="AG34" s="3" t="e">
        <f>calc_CBA!AO33/(1+Inp_DR)^(AG$15-2021)</f>
        <v>#REF!</v>
      </c>
      <c r="AH34" s="3" t="e">
        <f>calc_CBA!AP33/(1+Inp_DR)^(AH$15-2021)</f>
        <v>#REF!</v>
      </c>
      <c r="AI34" s="3" t="e">
        <f>calc_CBA!AQ33/(1+Inp_DR)^(AI$15-2021)</f>
        <v>#REF!</v>
      </c>
      <c r="AJ34" s="3" t="e">
        <f>calc_CBA!AR33/(1+Inp_DR)^(AJ$15-2021)</f>
        <v>#REF!</v>
      </c>
      <c r="AK34" s="3" t="e">
        <f>calc_CBA!AS33/(1+Inp_DR)^(AK$15-2021)</f>
        <v>#REF!</v>
      </c>
      <c r="AL34" s="3" t="e">
        <f>calc_CBA!AT33/(1+Inp_DR)^(AL$15-2021)</f>
        <v>#REF!</v>
      </c>
      <c r="AM34" s="3" t="e">
        <f>calc_CBA!AU33/(1+Inp_DR)^(AM$15-2021)</f>
        <v>#REF!</v>
      </c>
      <c r="AN34" s="3" t="e">
        <f>calc_CBA!AV33/(1+Inp_DR)^(AN$15-2021)</f>
        <v>#REF!</v>
      </c>
      <c r="AO34" s="3" t="e">
        <f>calc_CBA!AW33/(1+Inp_DR)^(AO$15-2021)</f>
        <v>#REF!</v>
      </c>
      <c r="AP34" s="3" t="e">
        <f>calc_CBA!AX33/(1+Inp_DR)^(AP$15-2021)</f>
        <v>#REF!</v>
      </c>
      <c r="AQ34" s="3" t="e">
        <f>calc_CBA!AY33/(1+Inp_DR)^(AQ$15-2021)</f>
        <v>#REF!</v>
      </c>
      <c r="AR34" s="3" t="e">
        <f>calc_CBA!AZ33/(1+Inp_DR)^(AR$15-2021)</f>
        <v>#REF!</v>
      </c>
      <c r="AS34" s="3" t="e">
        <f>calc_CBA!BA33/(1+Inp_DR)^(AS$15-2021)</f>
        <v>#REF!</v>
      </c>
      <c r="AT34" s="3" t="e">
        <f>calc_CBA!BB33/(1+Inp_DR)^(AT$15-2021)</f>
        <v>#REF!</v>
      </c>
      <c r="AU34" s="3" t="e">
        <f>calc_CBA!BC33/(1+Inp_DR)^(AU$15-2021)</f>
        <v>#REF!</v>
      </c>
      <c r="AV34" s="3" t="e">
        <f>calc_CBA!BD33/(1+Inp_DR)^(AV$15-2021)</f>
        <v>#REF!</v>
      </c>
      <c r="AW34" s="3" t="e">
        <f>calc_CBA!BE33/(1+Inp_DR)^(AW$15-2021)</f>
        <v>#REF!</v>
      </c>
      <c r="AX34" s="3" t="e">
        <f>calc_CBA!BF33/(1+Inp_DR)^(AX$15-2021)</f>
        <v>#REF!</v>
      </c>
      <c r="AY34" s="3" t="e">
        <f>calc_CBA!BG33/(1+Inp_DR)^(AY$15-2021)</f>
        <v>#REF!</v>
      </c>
      <c r="AZ34" s="3" t="e">
        <f>calc_CBA!BH33/(1+Inp_DR)^(AZ$15-2021)</f>
        <v>#REF!</v>
      </c>
      <c r="BA34" s="3" t="e">
        <f>calc_CBA!BI33/(1+Inp_DR)^(BA$15-2021)</f>
        <v>#REF!</v>
      </c>
      <c r="BB34" s="3" t="e">
        <f>calc_CBA!BJ33/(1+Inp_DR)^(BB$15-2021)</f>
        <v>#REF!</v>
      </c>
      <c r="BC34" s="3" t="e">
        <f>calc_CBA!BK33/(1+Inp_DR)^(BC$15-2021)</f>
        <v>#REF!</v>
      </c>
      <c r="BD34" s="3" t="e">
        <f>calc_CBA!BL33/(1+Inp_DR)^(BD$15-2021)</f>
        <v>#REF!</v>
      </c>
      <c r="BE34" s="3" t="e">
        <f>calc_CBA!BM33/(1+Inp_DR)^(BE$15-2021)</f>
        <v>#REF!</v>
      </c>
      <c r="BF34" s="3" t="e">
        <f>calc_CBA!BN33/(1+Inp_DR)^(BF$15-2021)</f>
        <v>#REF!</v>
      </c>
      <c r="BG34" s="3" t="e">
        <f>calc_CBA!BO33/(1+Inp_DR)^(BG$15-2021)</f>
        <v>#REF!</v>
      </c>
      <c r="BH34" s="3" t="e">
        <f>calc_CBA!BP33/(1+Inp_DR)^(BH$15-2021)</f>
        <v>#REF!</v>
      </c>
      <c r="BI34" s="3" t="e">
        <f>calc_CBA!BQ33/(1+Inp_DR)^(BI$15-2021)</f>
        <v>#REF!</v>
      </c>
      <c r="BJ34" s="3" t="e">
        <f>calc_CBA!BR33/(1+Inp_DR)^(BJ$15-2021)</f>
        <v>#REF!</v>
      </c>
      <c r="BK34" s="3" t="e">
        <f>calc_CBA!BS33/(1+Inp_DR)^(BK$15-2021)</f>
        <v>#REF!</v>
      </c>
      <c r="BL34" s="3" t="e">
        <f>calc_CBA!BT33/(1+Inp_DR)^(BL$15-2021)</f>
        <v>#REF!</v>
      </c>
    </row>
    <row r="35" spans="2:64" ht="10.5" x14ac:dyDescent="0.25">
      <c r="B35" s="14">
        <v>20</v>
      </c>
      <c r="C35" s="12" t="e">
        <f>calc_CBA!C34</f>
        <v>#REF!</v>
      </c>
      <c r="D35" s="12" t="e">
        <f>calc_CBA!D34</f>
        <v>#REF!</v>
      </c>
      <c r="E35" s="12" t="e">
        <f>calc_CBA!E34</f>
        <v>#REF!</v>
      </c>
      <c r="F35" s="12" t="e">
        <f>calc_CBA!F34</f>
        <v>#REF!</v>
      </c>
      <c r="G35" s="12" t="e">
        <f>calc_CBA!G34</f>
        <v>#REF!</v>
      </c>
      <c r="H35" s="13" t="e">
        <f>calc_CBA!N34</f>
        <v>#REF!</v>
      </c>
      <c r="I35" s="13" t="e">
        <f>calc_CBA!O34</f>
        <v>#REF!</v>
      </c>
      <c r="J35" s="2" t="e">
        <f>calc_CBA!S34</f>
        <v>#REF!</v>
      </c>
      <c r="K35" s="2" t="e">
        <f>calc_CBA!T34</f>
        <v>#REF!</v>
      </c>
      <c r="L35" s="2" t="e">
        <f>calc_CBA!U34</f>
        <v>#REF!</v>
      </c>
      <c r="M35" s="18" t="e">
        <f t="shared" si="0"/>
        <v>#REF!</v>
      </c>
      <c r="N35" s="3" t="e">
        <f>calc_CBA!V34/(1+Inp_DR)^(N$15-2021)</f>
        <v>#REF!</v>
      </c>
      <c r="O35" s="3" t="e">
        <f>calc_CBA!W34/(1+Inp_DR)^(O$15-2021)</f>
        <v>#REF!</v>
      </c>
      <c r="P35" s="3" t="e">
        <f>calc_CBA!X34/(1+Inp_DR)^(P$15-2021)</f>
        <v>#REF!</v>
      </c>
      <c r="Q35" s="3" t="e">
        <f>calc_CBA!Y34/(1+Inp_DR)^(Q$15-2021)</f>
        <v>#REF!</v>
      </c>
      <c r="R35" s="3" t="e">
        <f>calc_CBA!Z34/(1+Inp_DR)^(R$15-2021)</f>
        <v>#REF!</v>
      </c>
      <c r="S35" s="3" t="e">
        <f>calc_CBA!AA34/(1+Inp_DR)^(S$15-2021)</f>
        <v>#REF!</v>
      </c>
      <c r="T35" s="3" t="e">
        <f>calc_CBA!AB34/(1+Inp_DR)^(T$15-2021)</f>
        <v>#REF!</v>
      </c>
      <c r="U35" s="3" t="e">
        <f>calc_CBA!AC34/(1+Inp_DR)^(U$15-2021)</f>
        <v>#REF!</v>
      </c>
      <c r="V35" s="3" t="e">
        <f>calc_CBA!AD34/(1+Inp_DR)^(V$15-2021)</f>
        <v>#REF!</v>
      </c>
      <c r="W35" s="3" t="e">
        <f>calc_CBA!AE34/(1+Inp_DR)^(W$15-2021)</f>
        <v>#REF!</v>
      </c>
      <c r="X35" s="3" t="e">
        <f>calc_CBA!AF34/(1+Inp_DR)^(X$15-2021)</f>
        <v>#REF!</v>
      </c>
      <c r="Y35" s="3" t="e">
        <f>calc_CBA!AG34/(1+Inp_DR)^(Y$15-2021)</f>
        <v>#REF!</v>
      </c>
      <c r="Z35" s="3" t="e">
        <f>calc_CBA!AH34/(1+Inp_DR)^(Z$15-2021)</f>
        <v>#REF!</v>
      </c>
      <c r="AA35" s="3" t="e">
        <f>calc_CBA!AI34/(1+Inp_DR)^(AA$15-2021)</f>
        <v>#REF!</v>
      </c>
      <c r="AB35" s="3" t="e">
        <f>calc_CBA!AJ34/(1+Inp_DR)^(AB$15-2021)</f>
        <v>#REF!</v>
      </c>
      <c r="AC35" s="3" t="e">
        <f>calc_CBA!AK34/(1+Inp_DR)^(AC$15-2021)</f>
        <v>#REF!</v>
      </c>
      <c r="AD35" s="3" t="e">
        <f>calc_CBA!AL34/(1+Inp_DR)^(AD$15-2021)</f>
        <v>#REF!</v>
      </c>
      <c r="AE35" s="3" t="e">
        <f>calc_CBA!AM34/(1+Inp_DR)^(AE$15-2021)</f>
        <v>#REF!</v>
      </c>
      <c r="AF35" s="3" t="e">
        <f>calc_CBA!AN34/(1+Inp_DR)^(AF$15-2021)</f>
        <v>#REF!</v>
      </c>
      <c r="AG35" s="3" t="e">
        <f>calc_CBA!AO34/(1+Inp_DR)^(AG$15-2021)</f>
        <v>#REF!</v>
      </c>
      <c r="AH35" s="3" t="e">
        <f>calc_CBA!AP34/(1+Inp_DR)^(AH$15-2021)</f>
        <v>#REF!</v>
      </c>
      <c r="AI35" s="3" t="e">
        <f>calc_CBA!AQ34/(1+Inp_DR)^(AI$15-2021)</f>
        <v>#REF!</v>
      </c>
      <c r="AJ35" s="3" t="e">
        <f>calc_CBA!AR34/(1+Inp_DR)^(AJ$15-2021)</f>
        <v>#REF!</v>
      </c>
      <c r="AK35" s="3" t="e">
        <f>calc_CBA!AS34/(1+Inp_DR)^(AK$15-2021)</f>
        <v>#REF!</v>
      </c>
      <c r="AL35" s="3" t="e">
        <f>calc_CBA!AT34/(1+Inp_DR)^(AL$15-2021)</f>
        <v>#REF!</v>
      </c>
      <c r="AM35" s="3" t="e">
        <f>calc_CBA!AU34/(1+Inp_DR)^(AM$15-2021)</f>
        <v>#REF!</v>
      </c>
      <c r="AN35" s="3" t="e">
        <f>calc_CBA!AV34/(1+Inp_DR)^(AN$15-2021)</f>
        <v>#REF!</v>
      </c>
      <c r="AO35" s="3" t="e">
        <f>calc_CBA!AW34/(1+Inp_DR)^(AO$15-2021)</f>
        <v>#REF!</v>
      </c>
      <c r="AP35" s="3" t="e">
        <f>calc_CBA!AX34/(1+Inp_DR)^(AP$15-2021)</f>
        <v>#REF!</v>
      </c>
      <c r="AQ35" s="3" t="e">
        <f>calc_CBA!AY34/(1+Inp_DR)^(AQ$15-2021)</f>
        <v>#REF!</v>
      </c>
      <c r="AR35" s="3" t="e">
        <f>calc_CBA!AZ34/(1+Inp_DR)^(AR$15-2021)</f>
        <v>#REF!</v>
      </c>
      <c r="AS35" s="3" t="e">
        <f>calc_CBA!BA34/(1+Inp_DR)^(AS$15-2021)</f>
        <v>#REF!</v>
      </c>
      <c r="AT35" s="3" t="e">
        <f>calc_CBA!BB34/(1+Inp_DR)^(AT$15-2021)</f>
        <v>#REF!</v>
      </c>
      <c r="AU35" s="3" t="e">
        <f>calc_CBA!BC34/(1+Inp_DR)^(AU$15-2021)</f>
        <v>#REF!</v>
      </c>
      <c r="AV35" s="3" t="e">
        <f>calc_CBA!BD34/(1+Inp_DR)^(AV$15-2021)</f>
        <v>#REF!</v>
      </c>
      <c r="AW35" s="3" t="e">
        <f>calc_CBA!BE34/(1+Inp_DR)^(AW$15-2021)</f>
        <v>#REF!</v>
      </c>
      <c r="AX35" s="3" t="e">
        <f>calc_CBA!BF34/(1+Inp_DR)^(AX$15-2021)</f>
        <v>#REF!</v>
      </c>
      <c r="AY35" s="3" t="e">
        <f>calc_CBA!BG34/(1+Inp_DR)^(AY$15-2021)</f>
        <v>#REF!</v>
      </c>
      <c r="AZ35" s="3" t="e">
        <f>calc_CBA!BH34/(1+Inp_DR)^(AZ$15-2021)</f>
        <v>#REF!</v>
      </c>
      <c r="BA35" s="3" t="e">
        <f>calc_CBA!BI34/(1+Inp_DR)^(BA$15-2021)</f>
        <v>#REF!</v>
      </c>
      <c r="BB35" s="3" t="e">
        <f>calc_CBA!BJ34/(1+Inp_DR)^(BB$15-2021)</f>
        <v>#REF!</v>
      </c>
      <c r="BC35" s="3" t="e">
        <f>calc_CBA!BK34/(1+Inp_DR)^(BC$15-2021)</f>
        <v>#REF!</v>
      </c>
      <c r="BD35" s="3" t="e">
        <f>calc_CBA!BL34/(1+Inp_DR)^(BD$15-2021)</f>
        <v>#REF!</v>
      </c>
      <c r="BE35" s="3" t="e">
        <f>calc_CBA!BM34/(1+Inp_DR)^(BE$15-2021)</f>
        <v>#REF!</v>
      </c>
      <c r="BF35" s="3" t="e">
        <f>calc_CBA!BN34/(1+Inp_DR)^(BF$15-2021)</f>
        <v>#REF!</v>
      </c>
      <c r="BG35" s="3" t="e">
        <f>calc_CBA!BO34/(1+Inp_DR)^(BG$15-2021)</f>
        <v>#REF!</v>
      </c>
      <c r="BH35" s="3" t="e">
        <f>calc_CBA!BP34/(1+Inp_DR)^(BH$15-2021)</f>
        <v>#REF!</v>
      </c>
      <c r="BI35" s="3" t="e">
        <f>calc_CBA!BQ34/(1+Inp_DR)^(BI$15-2021)</f>
        <v>#REF!</v>
      </c>
      <c r="BJ35" s="3" t="e">
        <f>calc_CBA!BR34/(1+Inp_DR)^(BJ$15-2021)</f>
        <v>#REF!</v>
      </c>
      <c r="BK35" s="3" t="e">
        <f>calc_CBA!BS34/(1+Inp_DR)^(BK$15-2021)</f>
        <v>#REF!</v>
      </c>
      <c r="BL35" s="3" t="e">
        <f>calc_CBA!BT34/(1+Inp_DR)^(BL$15-2021)</f>
        <v>#REF!</v>
      </c>
    </row>
    <row r="36" spans="2:64" ht="10.5" x14ac:dyDescent="0.25">
      <c r="B36" s="14">
        <v>21</v>
      </c>
      <c r="C36" s="12" t="e">
        <f>calc_CBA!C35</f>
        <v>#REF!</v>
      </c>
      <c r="D36" s="12" t="e">
        <f>calc_CBA!D35</f>
        <v>#REF!</v>
      </c>
      <c r="E36" s="12" t="e">
        <f>calc_CBA!E35</f>
        <v>#REF!</v>
      </c>
      <c r="F36" s="12" t="e">
        <f>calc_CBA!F35</f>
        <v>#REF!</v>
      </c>
      <c r="G36" s="12" t="e">
        <f>calc_CBA!G35</f>
        <v>#REF!</v>
      </c>
      <c r="H36" s="13" t="e">
        <f>calc_CBA!N35</f>
        <v>#REF!</v>
      </c>
      <c r="I36" s="13" t="e">
        <f>calc_CBA!O35</f>
        <v>#REF!</v>
      </c>
      <c r="J36" s="2" t="e">
        <f>calc_CBA!S35</f>
        <v>#REF!</v>
      </c>
      <c r="K36" s="2" t="e">
        <f>calc_CBA!T35</f>
        <v>#REF!</v>
      </c>
      <c r="L36" s="2" t="e">
        <f>calc_CBA!U35</f>
        <v>#REF!</v>
      </c>
      <c r="M36" s="18" t="e">
        <f t="shared" si="0"/>
        <v>#REF!</v>
      </c>
      <c r="N36" s="3" t="e">
        <f>calc_CBA!V35/(1+Inp_DR)^(N$15-2021)</f>
        <v>#REF!</v>
      </c>
      <c r="O36" s="3" t="e">
        <f>calc_CBA!W35/(1+Inp_DR)^(O$15-2021)</f>
        <v>#REF!</v>
      </c>
      <c r="P36" s="3" t="e">
        <f>calc_CBA!X35/(1+Inp_DR)^(P$15-2021)</f>
        <v>#REF!</v>
      </c>
      <c r="Q36" s="3" t="e">
        <f>calc_CBA!Y35/(1+Inp_DR)^(Q$15-2021)</f>
        <v>#REF!</v>
      </c>
      <c r="R36" s="3" t="e">
        <f>calc_CBA!Z35/(1+Inp_DR)^(R$15-2021)</f>
        <v>#REF!</v>
      </c>
      <c r="S36" s="3" t="e">
        <f>calc_CBA!AA35/(1+Inp_DR)^(S$15-2021)</f>
        <v>#REF!</v>
      </c>
      <c r="T36" s="3" t="e">
        <f>calc_CBA!AB35/(1+Inp_DR)^(T$15-2021)</f>
        <v>#REF!</v>
      </c>
      <c r="U36" s="3" t="e">
        <f>calc_CBA!AC35/(1+Inp_DR)^(U$15-2021)</f>
        <v>#REF!</v>
      </c>
      <c r="V36" s="3" t="e">
        <f>calc_CBA!AD35/(1+Inp_DR)^(V$15-2021)</f>
        <v>#REF!</v>
      </c>
      <c r="W36" s="3" t="e">
        <f>calc_CBA!AE35/(1+Inp_DR)^(W$15-2021)</f>
        <v>#REF!</v>
      </c>
      <c r="X36" s="3" t="e">
        <f>calc_CBA!AF35/(1+Inp_DR)^(X$15-2021)</f>
        <v>#REF!</v>
      </c>
      <c r="Y36" s="3" t="e">
        <f>calc_CBA!AG35/(1+Inp_DR)^(Y$15-2021)</f>
        <v>#REF!</v>
      </c>
      <c r="Z36" s="3" t="e">
        <f>calc_CBA!AH35/(1+Inp_DR)^(Z$15-2021)</f>
        <v>#REF!</v>
      </c>
      <c r="AA36" s="3" t="e">
        <f>calc_CBA!AI35/(1+Inp_DR)^(AA$15-2021)</f>
        <v>#REF!</v>
      </c>
      <c r="AB36" s="3" t="e">
        <f>calc_CBA!AJ35/(1+Inp_DR)^(AB$15-2021)</f>
        <v>#REF!</v>
      </c>
      <c r="AC36" s="3" t="e">
        <f>calc_CBA!AK35/(1+Inp_DR)^(AC$15-2021)</f>
        <v>#REF!</v>
      </c>
      <c r="AD36" s="3" t="e">
        <f>calc_CBA!AL35/(1+Inp_DR)^(AD$15-2021)</f>
        <v>#REF!</v>
      </c>
      <c r="AE36" s="3" t="e">
        <f>calc_CBA!AM35/(1+Inp_DR)^(AE$15-2021)</f>
        <v>#REF!</v>
      </c>
      <c r="AF36" s="3" t="e">
        <f>calc_CBA!AN35/(1+Inp_DR)^(AF$15-2021)</f>
        <v>#REF!</v>
      </c>
      <c r="AG36" s="3" t="e">
        <f>calc_CBA!AO35/(1+Inp_DR)^(AG$15-2021)</f>
        <v>#REF!</v>
      </c>
      <c r="AH36" s="3" t="e">
        <f>calc_CBA!AP35/(1+Inp_DR)^(AH$15-2021)</f>
        <v>#REF!</v>
      </c>
      <c r="AI36" s="3" t="e">
        <f>calc_CBA!AQ35/(1+Inp_DR)^(AI$15-2021)</f>
        <v>#REF!</v>
      </c>
      <c r="AJ36" s="3" t="e">
        <f>calc_CBA!AR35/(1+Inp_DR)^(AJ$15-2021)</f>
        <v>#REF!</v>
      </c>
      <c r="AK36" s="3" t="e">
        <f>calc_CBA!AS35/(1+Inp_DR)^(AK$15-2021)</f>
        <v>#REF!</v>
      </c>
      <c r="AL36" s="3" t="e">
        <f>calc_CBA!AT35/(1+Inp_DR)^(AL$15-2021)</f>
        <v>#REF!</v>
      </c>
      <c r="AM36" s="3" t="e">
        <f>calc_CBA!AU35/(1+Inp_DR)^(AM$15-2021)</f>
        <v>#REF!</v>
      </c>
      <c r="AN36" s="3" t="e">
        <f>calc_CBA!AV35/(1+Inp_DR)^(AN$15-2021)</f>
        <v>#REF!</v>
      </c>
      <c r="AO36" s="3" t="e">
        <f>calc_CBA!AW35/(1+Inp_DR)^(AO$15-2021)</f>
        <v>#REF!</v>
      </c>
      <c r="AP36" s="3" t="e">
        <f>calc_CBA!AX35/(1+Inp_DR)^(AP$15-2021)</f>
        <v>#REF!</v>
      </c>
      <c r="AQ36" s="3" t="e">
        <f>calc_CBA!AY35/(1+Inp_DR)^(AQ$15-2021)</f>
        <v>#REF!</v>
      </c>
      <c r="AR36" s="3" t="e">
        <f>calc_CBA!AZ35/(1+Inp_DR)^(AR$15-2021)</f>
        <v>#REF!</v>
      </c>
      <c r="AS36" s="3" t="e">
        <f>calc_CBA!BA35/(1+Inp_DR)^(AS$15-2021)</f>
        <v>#REF!</v>
      </c>
      <c r="AT36" s="3" t="e">
        <f>calc_CBA!BB35/(1+Inp_DR)^(AT$15-2021)</f>
        <v>#REF!</v>
      </c>
      <c r="AU36" s="3" t="e">
        <f>calc_CBA!BC35/(1+Inp_DR)^(AU$15-2021)</f>
        <v>#REF!</v>
      </c>
      <c r="AV36" s="3" t="e">
        <f>calc_CBA!BD35/(1+Inp_DR)^(AV$15-2021)</f>
        <v>#REF!</v>
      </c>
      <c r="AW36" s="3" t="e">
        <f>calc_CBA!BE35/(1+Inp_DR)^(AW$15-2021)</f>
        <v>#REF!</v>
      </c>
      <c r="AX36" s="3" t="e">
        <f>calc_CBA!BF35/(1+Inp_DR)^(AX$15-2021)</f>
        <v>#REF!</v>
      </c>
      <c r="AY36" s="3" t="e">
        <f>calc_CBA!BG35/(1+Inp_DR)^(AY$15-2021)</f>
        <v>#REF!</v>
      </c>
      <c r="AZ36" s="3" t="e">
        <f>calc_CBA!BH35/(1+Inp_DR)^(AZ$15-2021)</f>
        <v>#REF!</v>
      </c>
      <c r="BA36" s="3" t="e">
        <f>calc_CBA!BI35/(1+Inp_DR)^(BA$15-2021)</f>
        <v>#REF!</v>
      </c>
      <c r="BB36" s="3" t="e">
        <f>calc_CBA!BJ35/(1+Inp_DR)^(BB$15-2021)</f>
        <v>#REF!</v>
      </c>
      <c r="BC36" s="3" t="e">
        <f>calc_CBA!BK35/(1+Inp_DR)^(BC$15-2021)</f>
        <v>#REF!</v>
      </c>
      <c r="BD36" s="3" t="e">
        <f>calc_CBA!BL35/(1+Inp_DR)^(BD$15-2021)</f>
        <v>#REF!</v>
      </c>
      <c r="BE36" s="3" t="e">
        <f>calc_CBA!BM35/(1+Inp_DR)^(BE$15-2021)</f>
        <v>#REF!</v>
      </c>
      <c r="BF36" s="3" t="e">
        <f>calc_CBA!BN35/(1+Inp_DR)^(BF$15-2021)</f>
        <v>#REF!</v>
      </c>
      <c r="BG36" s="3" t="e">
        <f>calc_CBA!BO35/(1+Inp_DR)^(BG$15-2021)</f>
        <v>#REF!</v>
      </c>
      <c r="BH36" s="3" t="e">
        <f>calc_CBA!BP35/(1+Inp_DR)^(BH$15-2021)</f>
        <v>#REF!</v>
      </c>
      <c r="BI36" s="3" t="e">
        <f>calc_CBA!BQ35/(1+Inp_DR)^(BI$15-2021)</f>
        <v>#REF!</v>
      </c>
      <c r="BJ36" s="3" t="e">
        <f>calc_CBA!BR35/(1+Inp_DR)^(BJ$15-2021)</f>
        <v>#REF!</v>
      </c>
      <c r="BK36" s="3" t="e">
        <f>calc_CBA!BS35/(1+Inp_DR)^(BK$15-2021)</f>
        <v>#REF!</v>
      </c>
      <c r="BL36" s="3" t="e">
        <f>calc_CBA!BT35/(1+Inp_DR)^(BL$15-2021)</f>
        <v>#REF!</v>
      </c>
    </row>
    <row r="37" spans="2:64" ht="10.5" x14ac:dyDescent="0.25">
      <c r="B37" s="14">
        <v>22</v>
      </c>
      <c r="C37" s="12" t="e">
        <f>calc_CBA!C36</f>
        <v>#REF!</v>
      </c>
      <c r="D37" s="12" t="e">
        <f>calc_CBA!D36</f>
        <v>#REF!</v>
      </c>
      <c r="E37" s="12" t="e">
        <f>calc_CBA!E36</f>
        <v>#REF!</v>
      </c>
      <c r="F37" s="12" t="e">
        <f>calc_CBA!F36</f>
        <v>#REF!</v>
      </c>
      <c r="G37" s="12" t="e">
        <f>calc_CBA!G36</f>
        <v>#REF!</v>
      </c>
      <c r="H37" s="13" t="e">
        <f>calc_CBA!N36</f>
        <v>#REF!</v>
      </c>
      <c r="I37" s="13" t="e">
        <f>calc_CBA!O36</f>
        <v>#REF!</v>
      </c>
      <c r="J37" s="2" t="e">
        <f>calc_CBA!S36</f>
        <v>#REF!</v>
      </c>
      <c r="K37" s="2" t="e">
        <f>calc_CBA!T36</f>
        <v>#REF!</v>
      </c>
      <c r="L37" s="2" t="e">
        <f>calc_CBA!U36</f>
        <v>#REF!</v>
      </c>
      <c r="M37" s="18" t="e">
        <f t="shared" si="0"/>
        <v>#REF!</v>
      </c>
      <c r="N37" s="3" t="e">
        <f>calc_CBA!V36/(1+Inp_DR)^(N$15-2021)</f>
        <v>#REF!</v>
      </c>
      <c r="O37" s="3" t="e">
        <f>calc_CBA!W36/(1+Inp_DR)^(O$15-2021)</f>
        <v>#REF!</v>
      </c>
      <c r="P37" s="3" t="e">
        <f>calc_CBA!X36/(1+Inp_DR)^(P$15-2021)</f>
        <v>#REF!</v>
      </c>
      <c r="Q37" s="3" t="e">
        <f>calc_CBA!Y36/(1+Inp_DR)^(Q$15-2021)</f>
        <v>#REF!</v>
      </c>
      <c r="R37" s="3" t="e">
        <f>calc_CBA!Z36/(1+Inp_DR)^(R$15-2021)</f>
        <v>#REF!</v>
      </c>
      <c r="S37" s="3" t="e">
        <f>calc_CBA!AA36/(1+Inp_DR)^(S$15-2021)</f>
        <v>#REF!</v>
      </c>
      <c r="T37" s="3" t="e">
        <f>calc_CBA!AB36/(1+Inp_DR)^(T$15-2021)</f>
        <v>#REF!</v>
      </c>
      <c r="U37" s="3" t="e">
        <f>calc_CBA!AC36/(1+Inp_DR)^(U$15-2021)</f>
        <v>#REF!</v>
      </c>
      <c r="V37" s="3" t="e">
        <f>calc_CBA!AD36/(1+Inp_DR)^(V$15-2021)</f>
        <v>#REF!</v>
      </c>
      <c r="W37" s="3" t="e">
        <f>calc_CBA!AE36/(1+Inp_DR)^(W$15-2021)</f>
        <v>#REF!</v>
      </c>
      <c r="X37" s="3" t="e">
        <f>calc_CBA!AF36/(1+Inp_DR)^(X$15-2021)</f>
        <v>#REF!</v>
      </c>
      <c r="Y37" s="3" t="e">
        <f>calc_CBA!AG36/(1+Inp_DR)^(Y$15-2021)</f>
        <v>#REF!</v>
      </c>
      <c r="Z37" s="3" t="e">
        <f>calc_CBA!AH36/(1+Inp_DR)^(Z$15-2021)</f>
        <v>#REF!</v>
      </c>
      <c r="AA37" s="3" t="e">
        <f>calc_CBA!AI36/(1+Inp_DR)^(AA$15-2021)</f>
        <v>#REF!</v>
      </c>
      <c r="AB37" s="3" t="e">
        <f>calc_CBA!AJ36/(1+Inp_DR)^(AB$15-2021)</f>
        <v>#REF!</v>
      </c>
      <c r="AC37" s="3" t="e">
        <f>calc_CBA!AK36/(1+Inp_DR)^(AC$15-2021)</f>
        <v>#REF!</v>
      </c>
      <c r="AD37" s="3" t="e">
        <f>calc_CBA!AL36/(1+Inp_DR)^(AD$15-2021)</f>
        <v>#REF!</v>
      </c>
      <c r="AE37" s="3" t="e">
        <f>calc_CBA!AM36/(1+Inp_DR)^(AE$15-2021)</f>
        <v>#REF!</v>
      </c>
      <c r="AF37" s="3" t="e">
        <f>calc_CBA!AN36/(1+Inp_DR)^(AF$15-2021)</f>
        <v>#REF!</v>
      </c>
      <c r="AG37" s="3" t="e">
        <f>calc_CBA!AO36/(1+Inp_DR)^(AG$15-2021)</f>
        <v>#REF!</v>
      </c>
      <c r="AH37" s="3" t="e">
        <f>calc_CBA!AP36/(1+Inp_DR)^(AH$15-2021)</f>
        <v>#REF!</v>
      </c>
      <c r="AI37" s="3" t="e">
        <f>calc_CBA!AQ36/(1+Inp_DR)^(AI$15-2021)</f>
        <v>#REF!</v>
      </c>
      <c r="AJ37" s="3" t="e">
        <f>calc_CBA!AR36/(1+Inp_DR)^(AJ$15-2021)</f>
        <v>#REF!</v>
      </c>
      <c r="AK37" s="3" t="e">
        <f>calc_CBA!AS36/(1+Inp_DR)^(AK$15-2021)</f>
        <v>#REF!</v>
      </c>
      <c r="AL37" s="3" t="e">
        <f>calc_CBA!AT36/(1+Inp_DR)^(AL$15-2021)</f>
        <v>#REF!</v>
      </c>
      <c r="AM37" s="3" t="e">
        <f>calc_CBA!AU36/(1+Inp_DR)^(AM$15-2021)</f>
        <v>#REF!</v>
      </c>
      <c r="AN37" s="3" t="e">
        <f>calc_CBA!AV36/(1+Inp_DR)^(AN$15-2021)</f>
        <v>#REF!</v>
      </c>
      <c r="AO37" s="3" t="e">
        <f>calc_CBA!AW36/(1+Inp_DR)^(AO$15-2021)</f>
        <v>#REF!</v>
      </c>
      <c r="AP37" s="3" t="e">
        <f>calc_CBA!AX36/(1+Inp_DR)^(AP$15-2021)</f>
        <v>#REF!</v>
      </c>
      <c r="AQ37" s="3" t="e">
        <f>calc_CBA!AY36/(1+Inp_DR)^(AQ$15-2021)</f>
        <v>#REF!</v>
      </c>
      <c r="AR37" s="3" t="e">
        <f>calc_CBA!AZ36/(1+Inp_DR)^(AR$15-2021)</f>
        <v>#REF!</v>
      </c>
      <c r="AS37" s="3" t="e">
        <f>calc_CBA!BA36/(1+Inp_DR)^(AS$15-2021)</f>
        <v>#REF!</v>
      </c>
      <c r="AT37" s="3" t="e">
        <f>calc_CBA!BB36/(1+Inp_DR)^(AT$15-2021)</f>
        <v>#REF!</v>
      </c>
      <c r="AU37" s="3" t="e">
        <f>calc_CBA!BC36/(1+Inp_DR)^(AU$15-2021)</f>
        <v>#REF!</v>
      </c>
      <c r="AV37" s="3" t="e">
        <f>calc_CBA!BD36/(1+Inp_DR)^(AV$15-2021)</f>
        <v>#REF!</v>
      </c>
      <c r="AW37" s="3" t="e">
        <f>calc_CBA!BE36/(1+Inp_DR)^(AW$15-2021)</f>
        <v>#REF!</v>
      </c>
      <c r="AX37" s="3" t="e">
        <f>calc_CBA!BF36/(1+Inp_DR)^(AX$15-2021)</f>
        <v>#REF!</v>
      </c>
      <c r="AY37" s="3" t="e">
        <f>calc_CBA!BG36/(1+Inp_DR)^(AY$15-2021)</f>
        <v>#REF!</v>
      </c>
      <c r="AZ37" s="3" t="e">
        <f>calc_CBA!BH36/(1+Inp_DR)^(AZ$15-2021)</f>
        <v>#REF!</v>
      </c>
      <c r="BA37" s="3" t="e">
        <f>calc_CBA!BI36/(1+Inp_DR)^(BA$15-2021)</f>
        <v>#REF!</v>
      </c>
      <c r="BB37" s="3" t="e">
        <f>calc_CBA!BJ36/(1+Inp_DR)^(BB$15-2021)</f>
        <v>#REF!</v>
      </c>
      <c r="BC37" s="3" t="e">
        <f>calc_CBA!BK36/(1+Inp_DR)^(BC$15-2021)</f>
        <v>#REF!</v>
      </c>
      <c r="BD37" s="3" t="e">
        <f>calc_CBA!BL36/(1+Inp_DR)^(BD$15-2021)</f>
        <v>#REF!</v>
      </c>
      <c r="BE37" s="3" t="e">
        <f>calc_CBA!BM36/(1+Inp_DR)^(BE$15-2021)</f>
        <v>#REF!</v>
      </c>
      <c r="BF37" s="3" t="e">
        <f>calc_CBA!BN36/(1+Inp_DR)^(BF$15-2021)</f>
        <v>#REF!</v>
      </c>
      <c r="BG37" s="3" t="e">
        <f>calc_CBA!BO36/(1+Inp_DR)^(BG$15-2021)</f>
        <v>#REF!</v>
      </c>
      <c r="BH37" s="3" t="e">
        <f>calc_CBA!BP36/(1+Inp_DR)^(BH$15-2021)</f>
        <v>#REF!</v>
      </c>
      <c r="BI37" s="3" t="e">
        <f>calc_CBA!BQ36/(1+Inp_DR)^(BI$15-2021)</f>
        <v>#REF!</v>
      </c>
      <c r="BJ37" s="3" t="e">
        <f>calc_CBA!BR36/(1+Inp_DR)^(BJ$15-2021)</f>
        <v>#REF!</v>
      </c>
      <c r="BK37" s="3" t="e">
        <f>calc_CBA!BS36/(1+Inp_DR)^(BK$15-2021)</f>
        <v>#REF!</v>
      </c>
      <c r="BL37" s="3" t="e">
        <f>calc_CBA!BT36/(1+Inp_DR)^(BL$15-2021)</f>
        <v>#REF!</v>
      </c>
    </row>
    <row r="38" spans="2:64" ht="10.5" x14ac:dyDescent="0.25">
      <c r="B38" s="14">
        <v>23</v>
      </c>
      <c r="C38" s="12" t="e">
        <f>calc_CBA!C37</f>
        <v>#REF!</v>
      </c>
      <c r="D38" s="12" t="e">
        <f>calc_CBA!D37</f>
        <v>#REF!</v>
      </c>
      <c r="E38" s="12" t="e">
        <f>calc_CBA!E37</f>
        <v>#REF!</v>
      </c>
      <c r="F38" s="12" t="e">
        <f>calc_CBA!F37</f>
        <v>#REF!</v>
      </c>
      <c r="G38" s="12" t="e">
        <f>calc_CBA!G37</f>
        <v>#REF!</v>
      </c>
      <c r="H38" s="13" t="e">
        <f>calc_CBA!N37</f>
        <v>#REF!</v>
      </c>
      <c r="I38" s="13" t="e">
        <f>calc_CBA!O37</f>
        <v>#REF!</v>
      </c>
      <c r="J38" s="2" t="e">
        <f>calc_CBA!S37</f>
        <v>#REF!</v>
      </c>
      <c r="K38" s="2" t="e">
        <f>calc_CBA!T37</f>
        <v>#REF!</v>
      </c>
      <c r="L38" s="2" t="e">
        <f>calc_CBA!U37</f>
        <v>#REF!</v>
      </c>
      <c r="M38" s="18" t="e">
        <f t="shared" si="0"/>
        <v>#REF!</v>
      </c>
      <c r="N38" s="3" t="e">
        <f>calc_CBA!V37/(1+Inp_DR)^(N$15-2021)</f>
        <v>#REF!</v>
      </c>
      <c r="O38" s="3" t="e">
        <f>calc_CBA!W37/(1+Inp_DR)^(O$15-2021)</f>
        <v>#REF!</v>
      </c>
      <c r="P38" s="3" t="e">
        <f>calc_CBA!X37/(1+Inp_DR)^(P$15-2021)</f>
        <v>#REF!</v>
      </c>
      <c r="Q38" s="3" t="e">
        <f>calc_CBA!Y37/(1+Inp_DR)^(Q$15-2021)</f>
        <v>#REF!</v>
      </c>
      <c r="R38" s="3" t="e">
        <f>calc_CBA!Z37/(1+Inp_DR)^(R$15-2021)</f>
        <v>#REF!</v>
      </c>
      <c r="S38" s="3" t="e">
        <f>calc_CBA!AA37/(1+Inp_DR)^(S$15-2021)</f>
        <v>#REF!</v>
      </c>
      <c r="T38" s="3" t="e">
        <f>calc_CBA!AB37/(1+Inp_DR)^(T$15-2021)</f>
        <v>#REF!</v>
      </c>
      <c r="U38" s="3" t="e">
        <f>calc_CBA!AC37/(1+Inp_DR)^(U$15-2021)</f>
        <v>#REF!</v>
      </c>
      <c r="V38" s="3" t="e">
        <f>calc_CBA!AD37/(1+Inp_DR)^(V$15-2021)</f>
        <v>#REF!</v>
      </c>
      <c r="W38" s="3" t="e">
        <f>calc_CBA!AE37/(1+Inp_DR)^(W$15-2021)</f>
        <v>#REF!</v>
      </c>
      <c r="X38" s="3" t="e">
        <f>calc_CBA!AF37/(1+Inp_DR)^(X$15-2021)</f>
        <v>#REF!</v>
      </c>
      <c r="Y38" s="3" t="e">
        <f>calc_CBA!AG37/(1+Inp_DR)^(Y$15-2021)</f>
        <v>#REF!</v>
      </c>
      <c r="Z38" s="3" t="e">
        <f>calc_CBA!AH37/(1+Inp_DR)^(Z$15-2021)</f>
        <v>#REF!</v>
      </c>
      <c r="AA38" s="3" t="e">
        <f>calc_CBA!AI37/(1+Inp_DR)^(AA$15-2021)</f>
        <v>#REF!</v>
      </c>
      <c r="AB38" s="3" t="e">
        <f>calc_CBA!AJ37/(1+Inp_DR)^(AB$15-2021)</f>
        <v>#REF!</v>
      </c>
      <c r="AC38" s="3" t="e">
        <f>calc_CBA!AK37/(1+Inp_DR)^(AC$15-2021)</f>
        <v>#REF!</v>
      </c>
      <c r="AD38" s="3" t="e">
        <f>calc_CBA!AL37/(1+Inp_DR)^(AD$15-2021)</f>
        <v>#REF!</v>
      </c>
      <c r="AE38" s="3" t="e">
        <f>calc_CBA!AM37/(1+Inp_DR)^(AE$15-2021)</f>
        <v>#REF!</v>
      </c>
      <c r="AF38" s="3" t="e">
        <f>calc_CBA!AN37/(1+Inp_DR)^(AF$15-2021)</f>
        <v>#REF!</v>
      </c>
      <c r="AG38" s="3" t="e">
        <f>calc_CBA!AO37/(1+Inp_DR)^(AG$15-2021)</f>
        <v>#REF!</v>
      </c>
      <c r="AH38" s="3" t="e">
        <f>calc_CBA!AP37/(1+Inp_DR)^(AH$15-2021)</f>
        <v>#REF!</v>
      </c>
      <c r="AI38" s="3" t="e">
        <f>calc_CBA!AQ37/(1+Inp_DR)^(AI$15-2021)</f>
        <v>#REF!</v>
      </c>
      <c r="AJ38" s="3" t="e">
        <f>calc_CBA!AR37/(1+Inp_DR)^(AJ$15-2021)</f>
        <v>#REF!</v>
      </c>
      <c r="AK38" s="3" t="e">
        <f>calc_CBA!AS37/(1+Inp_DR)^(AK$15-2021)</f>
        <v>#REF!</v>
      </c>
      <c r="AL38" s="3" t="e">
        <f>calc_CBA!AT37/(1+Inp_DR)^(AL$15-2021)</f>
        <v>#REF!</v>
      </c>
      <c r="AM38" s="3" t="e">
        <f>calc_CBA!AU37/(1+Inp_DR)^(AM$15-2021)</f>
        <v>#REF!</v>
      </c>
      <c r="AN38" s="3" t="e">
        <f>calc_CBA!AV37/(1+Inp_DR)^(AN$15-2021)</f>
        <v>#REF!</v>
      </c>
      <c r="AO38" s="3" t="e">
        <f>calc_CBA!AW37/(1+Inp_DR)^(AO$15-2021)</f>
        <v>#REF!</v>
      </c>
      <c r="AP38" s="3" t="e">
        <f>calc_CBA!AX37/(1+Inp_DR)^(AP$15-2021)</f>
        <v>#REF!</v>
      </c>
      <c r="AQ38" s="3" t="e">
        <f>calc_CBA!AY37/(1+Inp_DR)^(AQ$15-2021)</f>
        <v>#REF!</v>
      </c>
      <c r="AR38" s="3" t="e">
        <f>calc_CBA!AZ37/(1+Inp_DR)^(AR$15-2021)</f>
        <v>#REF!</v>
      </c>
      <c r="AS38" s="3" t="e">
        <f>calc_CBA!BA37/(1+Inp_DR)^(AS$15-2021)</f>
        <v>#REF!</v>
      </c>
      <c r="AT38" s="3" t="e">
        <f>calc_CBA!BB37/(1+Inp_DR)^(AT$15-2021)</f>
        <v>#REF!</v>
      </c>
      <c r="AU38" s="3" t="e">
        <f>calc_CBA!BC37/(1+Inp_DR)^(AU$15-2021)</f>
        <v>#REF!</v>
      </c>
      <c r="AV38" s="3" t="e">
        <f>calc_CBA!BD37/(1+Inp_DR)^(AV$15-2021)</f>
        <v>#REF!</v>
      </c>
      <c r="AW38" s="3" t="e">
        <f>calc_CBA!BE37/(1+Inp_DR)^(AW$15-2021)</f>
        <v>#REF!</v>
      </c>
      <c r="AX38" s="3" t="e">
        <f>calc_CBA!BF37/(1+Inp_DR)^(AX$15-2021)</f>
        <v>#REF!</v>
      </c>
      <c r="AY38" s="3" t="e">
        <f>calc_CBA!BG37/(1+Inp_DR)^(AY$15-2021)</f>
        <v>#REF!</v>
      </c>
      <c r="AZ38" s="3" t="e">
        <f>calc_CBA!BH37/(1+Inp_DR)^(AZ$15-2021)</f>
        <v>#REF!</v>
      </c>
      <c r="BA38" s="3" t="e">
        <f>calc_CBA!BI37/(1+Inp_DR)^(BA$15-2021)</f>
        <v>#REF!</v>
      </c>
      <c r="BB38" s="3" t="e">
        <f>calc_CBA!BJ37/(1+Inp_DR)^(BB$15-2021)</f>
        <v>#REF!</v>
      </c>
      <c r="BC38" s="3" t="e">
        <f>calc_CBA!BK37/(1+Inp_DR)^(BC$15-2021)</f>
        <v>#REF!</v>
      </c>
      <c r="BD38" s="3" t="e">
        <f>calc_CBA!BL37/(1+Inp_DR)^(BD$15-2021)</f>
        <v>#REF!</v>
      </c>
      <c r="BE38" s="3" t="e">
        <f>calc_CBA!BM37/(1+Inp_DR)^(BE$15-2021)</f>
        <v>#REF!</v>
      </c>
      <c r="BF38" s="3" t="e">
        <f>calc_CBA!BN37/(1+Inp_DR)^(BF$15-2021)</f>
        <v>#REF!</v>
      </c>
      <c r="BG38" s="3" t="e">
        <f>calc_CBA!BO37/(1+Inp_DR)^(BG$15-2021)</f>
        <v>#REF!</v>
      </c>
      <c r="BH38" s="3" t="e">
        <f>calc_CBA!BP37/(1+Inp_DR)^(BH$15-2021)</f>
        <v>#REF!</v>
      </c>
      <c r="BI38" s="3" t="e">
        <f>calc_CBA!BQ37/(1+Inp_DR)^(BI$15-2021)</f>
        <v>#REF!</v>
      </c>
      <c r="BJ38" s="3" t="e">
        <f>calc_CBA!BR37/(1+Inp_DR)^(BJ$15-2021)</f>
        <v>#REF!</v>
      </c>
      <c r="BK38" s="3" t="e">
        <f>calc_CBA!BS37/(1+Inp_DR)^(BK$15-2021)</f>
        <v>#REF!</v>
      </c>
      <c r="BL38" s="3" t="e">
        <f>calc_CBA!BT37/(1+Inp_DR)^(BL$15-2021)</f>
        <v>#REF!</v>
      </c>
    </row>
    <row r="39" spans="2:64" ht="10.5" x14ac:dyDescent="0.25">
      <c r="B39" s="14">
        <v>24</v>
      </c>
      <c r="C39" s="12" t="e">
        <f>calc_CBA!C38</f>
        <v>#REF!</v>
      </c>
      <c r="D39" s="12" t="e">
        <f>calc_CBA!D38</f>
        <v>#REF!</v>
      </c>
      <c r="E39" s="12" t="e">
        <f>calc_CBA!E38</f>
        <v>#REF!</v>
      </c>
      <c r="F39" s="12" t="e">
        <f>calc_CBA!F38</f>
        <v>#REF!</v>
      </c>
      <c r="G39" s="12" t="e">
        <f>calc_CBA!G38</f>
        <v>#REF!</v>
      </c>
      <c r="H39" s="13" t="e">
        <f>calc_CBA!N38</f>
        <v>#REF!</v>
      </c>
      <c r="I39" s="13" t="e">
        <f>calc_CBA!O38</f>
        <v>#REF!</v>
      </c>
      <c r="J39" s="2" t="e">
        <f>calc_CBA!S38</f>
        <v>#REF!</v>
      </c>
      <c r="K39" s="2" t="e">
        <f>calc_CBA!T38</f>
        <v>#REF!</v>
      </c>
      <c r="L39" s="2" t="e">
        <f>calc_CBA!U38</f>
        <v>#REF!</v>
      </c>
      <c r="M39" s="18" t="e">
        <f t="shared" si="0"/>
        <v>#REF!</v>
      </c>
      <c r="N39" s="3" t="e">
        <f>calc_CBA!V38/(1+Inp_DR)^(N$15-2021)</f>
        <v>#REF!</v>
      </c>
      <c r="O39" s="3" t="e">
        <f>calc_CBA!W38/(1+Inp_DR)^(O$15-2021)</f>
        <v>#REF!</v>
      </c>
      <c r="P39" s="3" t="e">
        <f>calc_CBA!X38/(1+Inp_DR)^(P$15-2021)</f>
        <v>#REF!</v>
      </c>
      <c r="Q39" s="3" t="e">
        <f>calc_CBA!Y38/(1+Inp_DR)^(Q$15-2021)</f>
        <v>#REF!</v>
      </c>
      <c r="R39" s="3" t="e">
        <f>calc_CBA!Z38/(1+Inp_DR)^(R$15-2021)</f>
        <v>#REF!</v>
      </c>
      <c r="S39" s="3" t="e">
        <f>calc_CBA!AA38/(1+Inp_DR)^(S$15-2021)</f>
        <v>#REF!</v>
      </c>
      <c r="T39" s="3" t="e">
        <f>calc_CBA!AB38/(1+Inp_DR)^(T$15-2021)</f>
        <v>#REF!</v>
      </c>
      <c r="U39" s="3" t="e">
        <f>calc_CBA!AC38/(1+Inp_DR)^(U$15-2021)</f>
        <v>#REF!</v>
      </c>
      <c r="V39" s="3" t="e">
        <f>calc_CBA!AD38/(1+Inp_DR)^(V$15-2021)</f>
        <v>#REF!</v>
      </c>
      <c r="W39" s="3" t="e">
        <f>calc_CBA!AE38/(1+Inp_DR)^(W$15-2021)</f>
        <v>#REF!</v>
      </c>
      <c r="X39" s="3" t="e">
        <f>calc_CBA!AF38/(1+Inp_DR)^(X$15-2021)</f>
        <v>#REF!</v>
      </c>
      <c r="Y39" s="3" t="e">
        <f>calc_CBA!AG38/(1+Inp_DR)^(Y$15-2021)</f>
        <v>#REF!</v>
      </c>
      <c r="Z39" s="3" t="e">
        <f>calc_CBA!AH38/(1+Inp_DR)^(Z$15-2021)</f>
        <v>#REF!</v>
      </c>
      <c r="AA39" s="3" t="e">
        <f>calc_CBA!AI38/(1+Inp_DR)^(AA$15-2021)</f>
        <v>#REF!</v>
      </c>
      <c r="AB39" s="3" t="e">
        <f>calc_CBA!AJ38/(1+Inp_DR)^(AB$15-2021)</f>
        <v>#REF!</v>
      </c>
      <c r="AC39" s="3" t="e">
        <f>calc_CBA!AK38/(1+Inp_DR)^(AC$15-2021)</f>
        <v>#REF!</v>
      </c>
      <c r="AD39" s="3" t="e">
        <f>calc_CBA!AL38/(1+Inp_DR)^(AD$15-2021)</f>
        <v>#REF!</v>
      </c>
      <c r="AE39" s="3" t="e">
        <f>calc_CBA!AM38/(1+Inp_DR)^(AE$15-2021)</f>
        <v>#REF!</v>
      </c>
      <c r="AF39" s="3" t="e">
        <f>calc_CBA!AN38/(1+Inp_DR)^(AF$15-2021)</f>
        <v>#REF!</v>
      </c>
      <c r="AG39" s="3" t="e">
        <f>calc_CBA!AO38/(1+Inp_DR)^(AG$15-2021)</f>
        <v>#REF!</v>
      </c>
      <c r="AH39" s="3" t="e">
        <f>calc_CBA!AP38/(1+Inp_DR)^(AH$15-2021)</f>
        <v>#REF!</v>
      </c>
      <c r="AI39" s="3" t="e">
        <f>calc_CBA!AQ38/(1+Inp_DR)^(AI$15-2021)</f>
        <v>#REF!</v>
      </c>
      <c r="AJ39" s="3" t="e">
        <f>calc_CBA!AR38/(1+Inp_DR)^(AJ$15-2021)</f>
        <v>#REF!</v>
      </c>
      <c r="AK39" s="3" t="e">
        <f>calc_CBA!AS38/(1+Inp_DR)^(AK$15-2021)</f>
        <v>#REF!</v>
      </c>
      <c r="AL39" s="3" t="e">
        <f>calc_CBA!AT38/(1+Inp_DR)^(AL$15-2021)</f>
        <v>#REF!</v>
      </c>
      <c r="AM39" s="3" t="e">
        <f>calc_CBA!AU38/(1+Inp_DR)^(AM$15-2021)</f>
        <v>#REF!</v>
      </c>
      <c r="AN39" s="3" t="e">
        <f>calc_CBA!AV38/(1+Inp_DR)^(AN$15-2021)</f>
        <v>#REF!</v>
      </c>
      <c r="AO39" s="3" t="e">
        <f>calc_CBA!AW38/(1+Inp_DR)^(AO$15-2021)</f>
        <v>#REF!</v>
      </c>
      <c r="AP39" s="3" t="e">
        <f>calc_CBA!AX38/(1+Inp_DR)^(AP$15-2021)</f>
        <v>#REF!</v>
      </c>
      <c r="AQ39" s="3" t="e">
        <f>calc_CBA!AY38/(1+Inp_DR)^(AQ$15-2021)</f>
        <v>#REF!</v>
      </c>
      <c r="AR39" s="3" t="e">
        <f>calc_CBA!AZ38/(1+Inp_DR)^(AR$15-2021)</f>
        <v>#REF!</v>
      </c>
      <c r="AS39" s="3" t="e">
        <f>calc_CBA!BA38/(1+Inp_DR)^(AS$15-2021)</f>
        <v>#REF!</v>
      </c>
      <c r="AT39" s="3" t="e">
        <f>calc_CBA!BB38/(1+Inp_DR)^(AT$15-2021)</f>
        <v>#REF!</v>
      </c>
      <c r="AU39" s="3" t="e">
        <f>calc_CBA!BC38/(1+Inp_DR)^(AU$15-2021)</f>
        <v>#REF!</v>
      </c>
      <c r="AV39" s="3" t="e">
        <f>calc_CBA!BD38/(1+Inp_DR)^(AV$15-2021)</f>
        <v>#REF!</v>
      </c>
      <c r="AW39" s="3" t="e">
        <f>calc_CBA!BE38/(1+Inp_DR)^(AW$15-2021)</f>
        <v>#REF!</v>
      </c>
      <c r="AX39" s="3" t="e">
        <f>calc_CBA!BF38/(1+Inp_DR)^(AX$15-2021)</f>
        <v>#REF!</v>
      </c>
      <c r="AY39" s="3" t="e">
        <f>calc_CBA!BG38/(1+Inp_DR)^(AY$15-2021)</f>
        <v>#REF!</v>
      </c>
      <c r="AZ39" s="3" t="e">
        <f>calc_CBA!BH38/(1+Inp_DR)^(AZ$15-2021)</f>
        <v>#REF!</v>
      </c>
      <c r="BA39" s="3" t="e">
        <f>calc_CBA!BI38/(1+Inp_DR)^(BA$15-2021)</f>
        <v>#REF!</v>
      </c>
      <c r="BB39" s="3" t="e">
        <f>calc_CBA!BJ38/(1+Inp_DR)^(BB$15-2021)</f>
        <v>#REF!</v>
      </c>
      <c r="BC39" s="3" t="e">
        <f>calc_CBA!BK38/(1+Inp_DR)^(BC$15-2021)</f>
        <v>#REF!</v>
      </c>
      <c r="BD39" s="3" t="e">
        <f>calc_CBA!BL38/(1+Inp_DR)^(BD$15-2021)</f>
        <v>#REF!</v>
      </c>
      <c r="BE39" s="3" t="e">
        <f>calc_CBA!BM38/(1+Inp_DR)^(BE$15-2021)</f>
        <v>#REF!</v>
      </c>
      <c r="BF39" s="3" t="e">
        <f>calc_CBA!BN38/(1+Inp_DR)^(BF$15-2021)</f>
        <v>#REF!</v>
      </c>
      <c r="BG39" s="3" t="e">
        <f>calc_CBA!BO38/(1+Inp_DR)^(BG$15-2021)</f>
        <v>#REF!</v>
      </c>
      <c r="BH39" s="3" t="e">
        <f>calc_CBA!BP38/(1+Inp_DR)^(BH$15-2021)</f>
        <v>#REF!</v>
      </c>
      <c r="BI39" s="3" t="e">
        <f>calc_CBA!BQ38/(1+Inp_DR)^(BI$15-2021)</f>
        <v>#REF!</v>
      </c>
      <c r="BJ39" s="3" t="e">
        <f>calc_CBA!BR38/(1+Inp_DR)^(BJ$15-2021)</f>
        <v>#REF!</v>
      </c>
      <c r="BK39" s="3" t="e">
        <f>calc_CBA!BS38/(1+Inp_DR)^(BK$15-2021)</f>
        <v>#REF!</v>
      </c>
      <c r="BL39" s="3" t="e">
        <f>calc_CBA!BT38/(1+Inp_DR)^(BL$15-2021)</f>
        <v>#REF!</v>
      </c>
    </row>
    <row r="40" spans="2:64" ht="10.5" x14ac:dyDescent="0.25">
      <c r="B40" s="14">
        <v>25</v>
      </c>
      <c r="C40" s="12" t="e">
        <f>calc_CBA!C39</f>
        <v>#REF!</v>
      </c>
      <c r="D40" s="12" t="e">
        <f>calc_CBA!D39</f>
        <v>#REF!</v>
      </c>
      <c r="E40" s="12" t="e">
        <f>calc_CBA!E39</f>
        <v>#REF!</v>
      </c>
      <c r="F40" s="12" t="e">
        <f>calc_CBA!F39</f>
        <v>#REF!</v>
      </c>
      <c r="G40" s="12" t="e">
        <f>calc_CBA!G39</f>
        <v>#REF!</v>
      </c>
      <c r="H40" s="13" t="e">
        <f>calc_CBA!N39</f>
        <v>#REF!</v>
      </c>
      <c r="I40" s="13" t="e">
        <f>calc_CBA!O39</f>
        <v>#REF!</v>
      </c>
      <c r="J40" s="2" t="e">
        <f>calc_CBA!S39</f>
        <v>#REF!</v>
      </c>
      <c r="K40" s="2" t="e">
        <f>calc_CBA!T39</f>
        <v>#REF!</v>
      </c>
      <c r="L40" s="2" t="e">
        <f>calc_CBA!U39</f>
        <v>#REF!</v>
      </c>
      <c r="M40" s="18" t="e">
        <f t="shared" si="0"/>
        <v>#REF!</v>
      </c>
      <c r="N40" s="3" t="e">
        <f>calc_CBA!V39/(1+Inp_DR)^(N$15-2021)</f>
        <v>#REF!</v>
      </c>
      <c r="O40" s="3" t="e">
        <f>calc_CBA!W39/(1+Inp_DR)^(O$15-2021)</f>
        <v>#REF!</v>
      </c>
      <c r="P40" s="3" t="e">
        <f>calc_CBA!X39/(1+Inp_DR)^(P$15-2021)</f>
        <v>#REF!</v>
      </c>
      <c r="Q40" s="3" t="e">
        <f>calc_CBA!Y39/(1+Inp_DR)^(Q$15-2021)</f>
        <v>#REF!</v>
      </c>
      <c r="R40" s="3" t="e">
        <f>calc_CBA!Z39/(1+Inp_DR)^(R$15-2021)</f>
        <v>#REF!</v>
      </c>
      <c r="S40" s="3" t="e">
        <f>calc_CBA!AA39/(1+Inp_DR)^(S$15-2021)</f>
        <v>#REF!</v>
      </c>
      <c r="T40" s="3" t="e">
        <f>calc_CBA!AB39/(1+Inp_DR)^(T$15-2021)</f>
        <v>#REF!</v>
      </c>
      <c r="U40" s="3" t="e">
        <f>calc_CBA!AC39/(1+Inp_DR)^(U$15-2021)</f>
        <v>#REF!</v>
      </c>
      <c r="V40" s="3" t="e">
        <f>calc_CBA!AD39/(1+Inp_DR)^(V$15-2021)</f>
        <v>#REF!</v>
      </c>
      <c r="W40" s="3" t="e">
        <f>calc_CBA!AE39/(1+Inp_DR)^(W$15-2021)</f>
        <v>#REF!</v>
      </c>
      <c r="X40" s="3" t="e">
        <f>calc_CBA!AF39/(1+Inp_DR)^(X$15-2021)</f>
        <v>#REF!</v>
      </c>
      <c r="Y40" s="3" t="e">
        <f>calc_CBA!AG39/(1+Inp_DR)^(Y$15-2021)</f>
        <v>#REF!</v>
      </c>
      <c r="Z40" s="3" t="e">
        <f>calc_CBA!AH39/(1+Inp_DR)^(Z$15-2021)</f>
        <v>#REF!</v>
      </c>
      <c r="AA40" s="3" t="e">
        <f>calc_CBA!AI39/(1+Inp_DR)^(AA$15-2021)</f>
        <v>#REF!</v>
      </c>
      <c r="AB40" s="3" t="e">
        <f>calc_CBA!AJ39/(1+Inp_DR)^(AB$15-2021)</f>
        <v>#REF!</v>
      </c>
      <c r="AC40" s="3" t="e">
        <f>calc_CBA!AK39/(1+Inp_DR)^(AC$15-2021)</f>
        <v>#REF!</v>
      </c>
      <c r="AD40" s="3" t="e">
        <f>calc_CBA!AL39/(1+Inp_DR)^(AD$15-2021)</f>
        <v>#REF!</v>
      </c>
      <c r="AE40" s="3" t="e">
        <f>calc_CBA!AM39/(1+Inp_DR)^(AE$15-2021)</f>
        <v>#REF!</v>
      </c>
      <c r="AF40" s="3" t="e">
        <f>calc_CBA!AN39/(1+Inp_DR)^(AF$15-2021)</f>
        <v>#REF!</v>
      </c>
      <c r="AG40" s="3" t="e">
        <f>calc_CBA!AO39/(1+Inp_DR)^(AG$15-2021)</f>
        <v>#REF!</v>
      </c>
      <c r="AH40" s="3" t="e">
        <f>calc_CBA!AP39/(1+Inp_DR)^(AH$15-2021)</f>
        <v>#REF!</v>
      </c>
      <c r="AI40" s="3" t="e">
        <f>calc_CBA!AQ39/(1+Inp_DR)^(AI$15-2021)</f>
        <v>#REF!</v>
      </c>
      <c r="AJ40" s="3" t="e">
        <f>calc_CBA!AR39/(1+Inp_DR)^(AJ$15-2021)</f>
        <v>#REF!</v>
      </c>
      <c r="AK40" s="3" t="e">
        <f>calc_CBA!AS39/(1+Inp_DR)^(AK$15-2021)</f>
        <v>#REF!</v>
      </c>
      <c r="AL40" s="3" t="e">
        <f>calc_CBA!AT39/(1+Inp_DR)^(AL$15-2021)</f>
        <v>#REF!</v>
      </c>
      <c r="AM40" s="3" t="e">
        <f>calc_CBA!AU39/(1+Inp_DR)^(AM$15-2021)</f>
        <v>#REF!</v>
      </c>
      <c r="AN40" s="3" t="e">
        <f>calc_CBA!AV39/(1+Inp_DR)^(AN$15-2021)</f>
        <v>#REF!</v>
      </c>
      <c r="AO40" s="3" t="e">
        <f>calc_CBA!AW39/(1+Inp_DR)^(AO$15-2021)</f>
        <v>#REF!</v>
      </c>
      <c r="AP40" s="3" t="e">
        <f>calc_CBA!AX39/(1+Inp_DR)^(AP$15-2021)</f>
        <v>#REF!</v>
      </c>
      <c r="AQ40" s="3" t="e">
        <f>calc_CBA!AY39/(1+Inp_DR)^(AQ$15-2021)</f>
        <v>#REF!</v>
      </c>
      <c r="AR40" s="3" t="e">
        <f>calc_CBA!AZ39/(1+Inp_DR)^(AR$15-2021)</f>
        <v>#REF!</v>
      </c>
      <c r="AS40" s="3" t="e">
        <f>calc_CBA!BA39/(1+Inp_DR)^(AS$15-2021)</f>
        <v>#REF!</v>
      </c>
      <c r="AT40" s="3" t="e">
        <f>calc_CBA!BB39/(1+Inp_DR)^(AT$15-2021)</f>
        <v>#REF!</v>
      </c>
      <c r="AU40" s="3" t="e">
        <f>calc_CBA!BC39/(1+Inp_DR)^(AU$15-2021)</f>
        <v>#REF!</v>
      </c>
      <c r="AV40" s="3" t="e">
        <f>calc_CBA!BD39/(1+Inp_DR)^(AV$15-2021)</f>
        <v>#REF!</v>
      </c>
      <c r="AW40" s="3" t="e">
        <f>calc_CBA!BE39/(1+Inp_DR)^(AW$15-2021)</f>
        <v>#REF!</v>
      </c>
      <c r="AX40" s="3" t="e">
        <f>calc_CBA!BF39/(1+Inp_DR)^(AX$15-2021)</f>
        <v>#REF!</v>
      </c>
      <c r="AY40" s="3" t="e">
        <f>calc_CBA!BG39/(1+Inp_DR)^(AY$15-2021)</f>
        <v>#REF!</v>
      </c>
      <c r="AZ40" s="3" t="e">
        <f>calc_CBA!BH39/(1+Inp_DR)^(AZ$15-2021)</f>
        <v>#REF!</v>
      </c>
      <c r="BA40" s="3" t="e">
        <f>calc_CBA!BI39/(1+Inp_DR)^(BA$15-2021)</f>
        <v>#REF!</v>
      </c>
      <c r="BB40" s="3" t="e">
        <f>calc_CBA!BJ39/(1+Inp_DR)^(BB$15-2021)</f>
        <v>#REF!</v>
      </c>
      <c r="BC40" s="3" t="e">
        <f>calc_CBA!BK39/(1+Inp_DR)^(BC$15-2021)</f>
        <v>#REF!</v>
      </c>
      <c r="BD40" s="3" t="e">
        <f>calc_CBA!BL39/(1+Inp_DR)^(BD$15-2021)</f>
        <v>#REF!</v>
      </c>
      <c r="BE40" s="3" t="e">
        <f>calc_CBA!BM39/(1+Inp_DR)^(BE$15-2021)</f>
        <v>#REF!</v>
      </c>
      <c r="BF40" s="3" t="e">
        <f>calc_CBA!BN39/(1+Inp_DR)^(BF$15-2021)</f>
        <v>#REF!</v>
      </c>
      <c r="BG40" s="3" t="e">
        <f>calc_CBA!BO39/(1+Inp_DR)^(BG$15-2021)</f>
        <v>#REF!</v>
      </c>
      <c r="BH40" s="3" t="e">
        <f>calc_CBA!BP39/(1+Inp_DR)^(BH$15-2021)</f>
        <v>#REF!</v>
      </c>
      <c r="BI40" s="3" t="e">
        <f>calc_CBA!BQ39/(1+Inp_DR)^(BI$15-2021)</f>
        <v>#REF!</v>
      </c>
      <c r="BJ40" s="3" t="e">
        <f>calc_CBA!BR39/(1+Inp_DR)^(BJ$15-2021)</f>
        <v>#REF!</v>
      </c>
      <c r="BK40" s="3" t="e">
        <f>calc_CBA!BS39/(1+Inp_DR)^(BK$15-2021)</f>
        <v>#REF!</v>
      </c>
      <c r="BL40" s="3" t="e">
        <f>calc_CBA!BT39/(1+Inp_DR)^(BL$15-2021)</f>
        <v>#REF!</v>
      </c>
    </row>
    <row r="41" spans="2:64" ht="10.5" x14ac:dyDescent="0.25">
      <c r="B41" s="14">
        <v>26</v>
      </c>
      <c r="C41" s="12" t="e">
        <f>calc_CBA!C40</f>
        <v>#REF!</v>
      </c>
      <c r="D41" s="12" t="e">
        <f>calc_CBA!D40</f>
        <v>#REF!</v>
      </c>
      <c r="E41" s="12" t="e">
        <f>calc_CBA!E40</f>
        <v>#REF!</v>
      </c>
      <c r="F41" s="12" t="e">
        <f>calc_CBA!F40</f>
        <v>#REF!</v>
      </c>
      <c r="G41" s="12" t="e">
        <f>calc_CBA!G40</f>
        <v>#REF!</v>
      </c>
      <c r="H41" s="13" t="e">
        <f>calc_CBA!N40</f>
        <v>#REF!</v>
      </c>
      <c r="I41" s="13" t="e">
        <f>calc_CBA!O40</f>
        <v>#REF!</v>
      </c>
      <c r="J41" s="2" t="e">
        <f>calc_CBA!S40</f>
        <v>#REF!</v>
      </c>
      <c r="K41" s="2" t="e">
        <f>calc_CBA!T40</f>
        <v>#REF!</v>
      </c>
      <c r="L41" s="2" t="e">
        <f>calc_CBA!U40</f>
        <v>#REF!</v>
      </c>
      <c r="M41" s="18" t="e">
        <f t="shared" si="0"/>
        <v>#REF!</v>
      </c>
      <c r="N41" s="3" t="e">
        <f>calc_CBA!V40/(1+Inp_DR)^(N$15-2021)</f>
        <v>#REF!</v>
      </c>
      <c r="O41" s="3" t="e">
        <f>calc_CBA!W40/(1+Inp_DR)^(O$15-2021)</f>
        <v>#REF!</v>
      </c>
      <c r="P41" s="3" t="e">
        <f>calc_CBA!X40/(1+Inp_DR)^(P$15-2021)</f>
        <v>#REF!</v>
      </c>
      <c r="Q41" s="3" t="e">
        <f>calc_CBA!Y40/(1+Inp_DR)^(Q$15-2021)</f>
        <v>#REF!</v>
      </c>
      <c r="R41" s="3" t="e">
        <f>calc_CBA!Z40/(1+Inp_DR)^(R$15-2021)</f>
        <v>#REF!</v>
      </c>
      <c r="S41" s="3" t="e">
        <f>calc_CBA!AA40/(1+Inp_DR)^(S$15-2021)</f>
        <v>#REF!</v>
      </c>
      <c r="T41" s="3" t="e">
        <f>calc_CBA!AB40/(1+Inp_DR)^(T$15-2021)</f>
        <v>#REF!</v>
      </c>
      <c r="U41" s="3" t="e">
        <f>calc_CBA!AC40/(1+Inp_DR)^(U$15-2021)</f>
        <v>#REF!</v>
      </c>
      <c r="V41" s="3" t="e">
        <f>calc_CBA!AD40/(1+Inp_DR)^(V$15-2021)</f>
        <v>#REF!</v>
      </c>
      <c r="W41" s="3" t="e">
        <f>calc_CBA!AE40/(1+Inp_DR)^(W$15-2021)</f>
        <v>#REF!</v>
      </c>
      <c r="X41" s="3" t="e">
        <f>calc_CBA!AF40/(1+Inp_DR)^(X$15-2021)</f>
        <v>#REF!</v>
      </c>
      <c r="Y41" s="3" t="e">
        <f>calc_CBA!AG40/(1+Inp_DR)^(Y$15-2021)</f>
        <v>#REF!</v>
      </c>
      <c r="Z41" s="3" t="e">
        <f>calc_CBA!AH40/(1+Inp_DR)^(Z$15-2021)</f>
        <v>#REF!</v>
      </c>
      <c r="AA41" s="3" t="e">
        <f>calc_CBA!AI40/(1+Inp_DR)^(AA$15-2021)</f>
        <v>#REF!</v>
      </c>
      <c r="AB41" s="3" t="e">
        <f>calc_CBA!AJ40/(1+Inp_DR)^(AB$15-2021)</f>
        <v>#REF!</v>
      </c>
      <c r="AC41" s="3" t="e">
        <f>calc_CBA!AK40/(1+Inp_DR)^(AC$15-2021)</f>
        <v>#REF!</v>
      </c>
      <c r="AD41" s="3" t="e">
        <f>calc_CBA!AL40/(1+Inp_DR)^(AD$15-2021)</f>
        <v>#REF!</v>
      </c>
      <c r="AE41" s="3" t="e">
        <f>calc_CBA!AM40/(1+Inp_DR)^(AE$15-2021)</f>
        <v>#REF!</v>
      </c>
      <c r="AF41" s="3" t="e">
        <f>calc_CBA!AN40/(1+Inp_DR)^(AF$15-2021)</f>
        <v>#REF!</v>
      </c>
      <c r="AG41" s="3" t="e">
        <f>calc_CBA!AO40/(1+Inp_DR)^(AG$15-2021)</f>
        <v>#REF!</v>
      </c>
      <c r="AH41" s="3" t="e">
        <f>calc_CBA!AP40/(1+Inp_DR)^(AH$15-2021)</f>
        <v>#REF!</v>
      </c>
      <c r="AI41" s="3" t="e">
        <f>calc_CBA!AQ40/(1+Inp_DR)^(AI$15-2021)</f>
        <v>#REF!</v>
      </c>
      <c r="AJ41" s="3" t="e">
        <f>calc_CBA!AR40/(1+Inp_DR)^(AJ$15-2021)</f>
        <v>#REF!</v>
      </c>
      <c r="AK41" s="3" t="e">
        <f>calc_CBA!AS40/(1+Inp_DR)^(AK$15-2021)</f>
        <v>#REF!</v>
      </c>
      <c r="AL41" s="3" t="e">
        <f>calc_CBA!AT40/(1+Inp_DR)^(AL$15-2021)</f>
        <v>#REF!</v>
      </c>
      <c r="AM41" s="3" t="e">
        <f>calc_CBA!AU40/(1+Inp_DR)^(AM$15-2021)</f>
        <v>#REF!</v>
      </c>
      <c r="AN41" s="3" t="e">
        <f>calc_CBA!AV40/(1+Inp_DR)^(AN$15-2021)</f>
        <v>#REF!</v>
      </c>
      <c r="AO41" s="3" t="e">
        <f>calc_CBA!AW40/(1+Inp_DR)^(AO$15-2021)</f>
        <v>#REF!</v>
      </c>
      <c r="AP41" s="3" t="e">
        <f>calc_CBA!AX40/(1+Inp_DR)^(AP$15-2021)</f>
        <v>#REF!</v>
      </c>
      <c r="AQ41" s="3" t="e">
        <f>calc_CBA!AY40/(1+Inp_DR)^(AQ$15-2021)</f>
        <v>#REF!</v>
      </c>
      <c r="AR41" s="3" t="e">
        <f>calc_CBA!AZ40/(1+Inp_DR)^(AR$15-2021)</f>
        <v>#REF!</v>
      </c>
      <c r="AS41" s="3" t="e">
        <f>calc_CBA!BA40/(1+Inp_DR)^(AS$15-2021)</f>
        <v>#REF!</v>
      </c>
      <c r="AT41" s="3" t="e">
        <f>calc_CBA!BB40/(1+Inp_DR)^(AT$15-2021)</f>
        <v>#REF!</v>
      </c>
      <c r="AU41" s="3" t="e">
        <f>calc_CBA!BC40/(1+Inp_DR)^(AU$15-2021)</f>
        <v>#REF!</v>
      </c>
      <c r="AV41" s="3" t="e">
        <f>calc_CBA!BD40/(1+Inp_DR)^(AV$15-2021)</f>
        <v>#REF!</v>
      </c>
      <c r="AW41" s="3" t="e">
        <f>calc_CBA!BE40/(1+Inp_DR)^(AW$15-2021)</f>
        <v>#REF!</v>
      </c>
      <c r="AX41" s="3" t="e">
        <f>calc_CBA!BF40/(1+Inp_DR)^(AX$15-2021)</f>
        <v>#REF!</v>
      </c>
      <c r="AY41" s="3" t="e">
        <f>calc_CBA!BG40/(1+Inp_DR)^(AY$15-2021)</f>
        <v>#REF!</v>
      </c>
      <c r="AZ41" s="3" t="e">
        <f>calc_CBA!BH40/(1+Inp_DR)^(AZ$15-2021)</f>
        <v>#REF!</v>
      </c>
      <c r="BA41" s="3" t="e">
        <f>calc_CBA!BI40/(1+Inp_DR)^(BA$15-2021)</f>
        <v>#REF!</v>
      </c>
      <c r="BB41" s="3" t="e">
        <f>calc_CBA!BJ40/(1+Inp_DR)^(BB$15-2021)</f>
        <v>#REF!</v>
      </c>
      <c r="BC41" s="3" t="e">
        <f>calc_CBA!BK40/(1+Inp_DR)^(BC$15-2021)</f>
        <v>#REF!</v>
      </c>
      <c r="BD41" s="3" t="e">
        <f>calc_CBA!BL40/(1+Inp_DR)^(BD$15-2021)</f>
        <v>#REF!</v>
      </c>
      <c r="BE41" s="3" t="e">
        <f>calc_CBA!BM40/(1+Inp_DR)^(BE$15-2021)</f>
        <v>#REF!</v>
      </c>
      <c r="BF41" s="3" t="e">
        <f>calc_CBA!BN40/(1+Inp_DR)^(BF$15-2021)</f>
        <v>#REF!</v>
      </c>
      <c r="BG41" s="3" t="e">
        <f>calc_CBA!BO40/(1+Inp_DR)^(BG$15-2021)</f>
        <v>#REF!</v>
      </c>
      <c r="BH41" s="3" t="e">
        <f>calc_CBA!BP40/(1+Inp_DR)^(BH$15-2021)</f>
        <v>#REF!</v>
      </c>
      <c r="BI41" s="3" t="e">
        <f>calc_CBA!BQ40/(1+Inp_DR)^(BI$15-2021)</f>
        <v>#REF!</v>
      </c>
      <c r="BJ41" s="3" t="e">
        <f>calc_CBA!BR40/(1+Inp_DR)^(BJ$15-2021)</f>
        <v>#REF!</v>
      </c>
      <c r="BK41" s="3" t="e">
        <f>calc_CBA!BS40/(1+Inp_DR)^(BK$15-2021)</f>
        <v>#REF!</v>
      </c>
      <c r="BL41" s="3" t="e">
        <f>calc_CBA!BT40/(1+Inp_DR)^(BL$15-2021)</f>
        <v>#REF!</v>
      </c>
    </row>
    <row r="42" spans="2:64" ht="10.5" x14ac:dyDescent="0.25">
      <c r="B42" s="14">
        <v>27</v>
      </c>
      <c r="C42" s="12" t="e">
        <f>calc_CBA!C41</f>
        <v>#REF!</v>
      </c>
      <c r="D42" s="12" t="e">
        <f>calc_CBA!D41</f>
        <v>#REF!</v>
      </c>
      <c r="E42" s="12" t="e">
        <f>calc_CBA!E41</f>
        <v>#REF!</v>
      </c>
      <c r="F42" s="12" t="e">
        <f>calc_CBA!F41</f>
        <v>#REF!</v>
      </c>
      <c r="G42" s="12" t="e">
        <f>calc_CBA!G41</f>
        <v>#REF!</v>
      </c>
      <c r="H42" s="13" t="e">
        <f>calc_CBA!N41</f>
        <v>#REF!</v>
      </c>
      <c r="I42" s="13" t="e">
        <f>calc_CBA!O41</f>
        <v>#REF!</v>
      </c>
      <c r="J42" s="2" t="e">
        <f>calc_CBA!S41</f>
        <v>#REF!</v>
      </c>
      <c r="K42" s="2" t="e">
        <f>calc_CBA!T41</f>
        <v>#REF!</v>
      </c>
      <c r="L42" s="2" t="e">
        <f>calc_CBA!U41</f>
        <v>#REF!</v>
      </c>
      <c r="M42" s="18" t="e">
        <f t="shared" si="0"/>
        <v>#REF!</v>
      </c>
      <c r="N42" s="3" t="e">
        <f>calc_CBA!V41/(1+Inp_DR)^(N$15-2021)</f>
        <v>#REF!</v>
      </c>
      <c r="O42" s="3" t="e">
        <f>calc_CBA!W41/(1+Inp_DR)^(O$15-2021)</f>
        <v>#REF!</v>
      </c>
      <c r="P42" s="3" t="e">
        <f>calc_CBA!X41/(1+Inp_DR)^(P$15-2021)</f>
        <v>#REF!</v>
      </c>
      <c r="Q42" s="3" t="e">
        <f>calc_CBA!Y41/(1+Inp_DR)^(Q$15-2021)</f>
        <v>#REF!</v>
      </c>
      <c r="R42" s="3" t="e">
        <f>calc_CBA!Z41/(1+Inp_DR)^(R$15-2021)</f>
        <v>#REF!</v>
      </c>
      <c r="S42" s="3" t="e">
        <f>calc_CBA!AA41/(1+Inp_DR)^(S$15-2021)</f>
        <v>#REF!</v>
      </c>
      <c r="T42" s="3" t="e">
        <f>calc_CBA!AB41/(1+Inp_DR)^(T$15-2021)</f>
        <v>#REF!</v>
      </c>
      <c r="U42" s="3" t="e">
        <f>calc_CBA!AC41/(1+Inp_DR)^(U$15-2021)</f>
        <v>#REF!</v>
      </c>
      <c r="V42" s="3" t="e">
        <f>calc_CBA!AD41/(1+Inp_DR)^(V$15-2021)</f>
        <v>#REF!</v>
      </c>
      <c r="W42" s="3" t="e">
        <f>calc_CBA!AE41/(1+Inp_DR)^(W$15-2021)</f>
        <v>#REF!</v>
      </c>
      <c r="X42" s="3" t="e">
        <f>calc_CBA!AF41/(1+Inp_DR)^(X$15-2021)</f>
        <v>#REF!</v>
      </c>
      <c r="Y42" s="3" t="e">
        <f>calc_CBA!AG41/(1+Inp_DR)^(Y$15-2021)</f>
        <v>#REF!</v>
      </c>
      <c r="Z42" s="3" t="e">
        <f>calc_CBA!AH41/(1+Inp_DR)^(Z$15-2021)</f>
        <v>#REF!</v>
      </c>
      <c r="AA42" s="3" t="e">
        <f>calc_CBA!AI41/(1+Inp_DR)^(AA$15-2021)</f>
        <v>#REF!</v>
      </c>
      <c r="AB42" s="3" t="e">
        <f>calc_CBA!AJ41/(1+Inp_DR)^(AB$15-2021)</f>
        <v>#REF!</v>
      </c>
      <c r="AC42" s="3" t="e">
        <f>calc_CBA!AK41/(1+Inp_DR)^(AC$15-2021)</f>
        <v>#REF!</v>
      </c>
      <c r="AD42" s="3" t="e">
        <f>calc_CBA!AL41/(1+Inp_DR)^(AD$15-2021)</f>
        <v>#REF!</v>
      </c>
      <c r="AE42" s="3" t="e">
        <f>calc_CBA!AM41/(1+Inp_DR)^(AE$15-2021)</f>
        <v>#REF!</v>
      </c>
      <c r="AF42" s="3" t="e">
        <f>calc_CBA!AN41/(1+Inp_DR)^(AF$15-2021)</f>
        <v>#REF!</v>
      </c>
      <c r="AG42" s="3" t="e">
        <f>calc_CBA!AO41/(1+Inp_DR)^(AG$15-2021)</f>
        <v>#REF!</v>
      </c>
      <c r="AH42" s="3" t="e">
        <f>calc_CBA!AP41/(1+Inp_DR)^(AH$15-2021)</f>
        <v>#REF!</v>
      </c>
      <c r="AI42" s="3" t="e">
        <f>calc_CBA!AQ41/(1+Inp_DR)^(AI$15-2021)</f>
        <v>#REF!</v>
      </c>
      <c r="AJ42" s="3" t="e">
        <f>calc_CBA!AR41/(1+Inp_DR)^(AJ$15-2021)</f>
        <v>#REF!</v>
      </c>
      <c r="AK42" s="3" t="e">
        <f>calc_CBA!AS41/(1+Inp_DR)^(AK$15-2021)</f>
        <v>#REF!</v>
      </c>
      <c r="AL42" s="3" t="e">
        <f>calc_CBA!AT41/(1+Inp_DR)^(AL$15-2021)</f>
        <v>#REF!</v>
      </c>
      <c r="AM42" s="3" t="e">
        <f>calc_CBA!AU41/(1+Inp_DR)^(AM$15-2021)</f>
        <v>#REF!</v>
      </c>
      <c r="AN42" s="3" t="e">
        <f>calc_CBA!AV41/(1+Inp_DR)^(AN$15-2021)</f>
        <v>#REF!</v>
      </c>
      <c r="AO42" s="3" t="e">
        <f>calc_CBA!AW41/(1+Inp_DR)^(AO$15-2021)</f>
        <v>#REF!</v>
      </c>
      <c r="AP42" s="3" t="e">
        <f>calc_CBA!AX41/(1+Inp_DR)^(AP$15-2021)</f>
        <v>#REF!</v>
      </c>
      <c r="AQ42" s="3" t="e">
        <f>calc_CBA!AY41/(1+Inp_DR)^(AQ$15-2021)</f>
        <v>#REF!</v>
      </c>
      <c r="AR42" s="3" t="e">
        <f>calc_CBA!AZ41/(1+Inp_DR)^(AR$15-2021)</f>
        <v>#REF!</v>
      </c>
      <c r="AS42" s="3" t="e">
        <f>calc_CBA!BA41/(1+Inp_DR)^(AS$15-2021)</f>
        <v>#REF!</v>
      </c>
      <c r="AT42" s="3" t="e">
        <f>calc_CBA!BB41/(1+Inp_DR)^(AT$15-2021)</f>
        <v>#REF!</v>
      </c>
      <c r="AU42" s="3" t="e">
        <f>calc_CBA!BC41/(1+Inp_DR)^(AU$15-2021)</f>
        <v>#REF!</v>
      </c>
      <c r="AV42" s="3" t="e">
        <f>calc_CBA!BD41/(1+Inp_DR)^(AV$15-2021)</f>
        <v>#REF!</v>
      </c>
      <c r="AW42" s="3" t="e">
        <f>calc_CBA!BE41/(1+Inp_DR)^(AW$15-2021)</f>
        <v>#REF!</v>
      </c>
      <c r="AX42" s="3" t="e">
        <f>calc_CBA!BF41/(1+Inp_DR)^(AX$15-2021)</f>
        <v>#REF!</v>
      </c>
      <c r="AY42" s="3" t="e">
        <f>calc_CBA!BG41/(1+Inp_DR)^(AY$15-2021)</f>
        <v>#REF!</v>
      </c>
      <c r="AZ42" s="3" t="e">
        <f>calc_CBA!BH41/(1+Inp_DR)^(AZ$15-2021)</f>
        <v>#REF!</v>
      </c>
      <c r="BA42" s="3" t="e">
        <f>calc_CBA!BI41/(1+Inp_DR)^(BA$15-2021)</f>
        <v>#REF!</v>
      </c>
      <c r="BB42" s="3" t="e">
        <f>calc_CBA!BJ41/(1+Inp_DR)^(BB$15-2021)</f>
        <v>#REF!</v>
      </c>
      <c r="BC42" s="3" t="e">
        <f>calc_CBA!BK41/(1+Inp_DR)^(BC$15-2021)</f>
        <v>#REF!</v>
      </c>
      <c r="BD42" s="3" t="e">
        <f>calc_CBA!BL41/(1+Inp_DR)^(BD$15-2021)</f>
        <v>#REF!</v>
      </c>
      <c r="BE42" s="3" t="e">
        <f>calc_CBA!BM41/(1+Inp_DR)^(BE$15-2021)</f>
        <v>#REF!</v>
      </c>
      <c r="BF42" s="3" t="e">
        <f>calc_CBA!BN41/(1+Inp_DR)^(BF$15-2021)</f>
        <v>#REF!</v>
      </c>
      <c r="BG42" s="3" t="e">
        <f>calc_CBA!BO41/(1+Inp_DR)^(BG$15-2021)</f>
        <v>#REF!</v>
      </c>
      <c r="BH42" s="3" t="e">
        <f>calc_CBA!BP41/(1+Inp_DR)^(BH$15-2021)</f>
        <v>#REF!</v>
      </c>
      <c r="BI42" s="3" t="e">
        <f>calc_CBA!BQ41/(1+Inp_DR)^(BI$15-2021)</f>
        <v>#REF!</v>
      </c>
      <c r="BJ42" s="3" t="e">
        <f>calc_CBA!BR41/(1+Inp_DR)^(BJ$15-2021)</f>
        <v>#REF!</v>
      </c>
      <c r="BK42" s="3" t="e">
        <f>calc_CBA!BS41/(1+Inp_DR)^(BK$15-2021)</f>
        <v>#REF!</v>
      </c>
      <c r="BL42" s="3" t="e">
        <f>calc_CBA!BT41/(1+Inp_DR)^(BL$15-2021)</f>
        <v>#REF!</v>
      </c>
    </row>
    <row r="43" spans="2:64" ht="10.5" x14ac:dyDescent="0.25">
      <c r="B43" s="14">
        <v>28</v>
      </c>
      <c r="C43" s="12" t="e">
        <f>calc_CBA!C42</f>
        <v>#REF!</v>
      </c>
      <c r="D43" s="12" t="e">
        <f>calc_CBA!D42</f>
        <v>#REF!</v>
      </c>
      <c r="E43" s="12" t="e">
        <f>calc_CBA!E42</f>
        <v>#REF!</v>
      </c>
      <c r="F43" s="12" t="e">
        <f>calc_CBA!F42</f>
        <v>#REF!</v>
      </c>
      <c r="G43" s="12" t="e">
        <f>calc_CBA!G42</f>
        <v>#REF!</v>
      </c>
      <c r="H43" s="13" t="e">
        <f>calc_CBA!N42</f>
        <v>#REF!</v>
      </c>
      <c r="I43" s="13" t="e">
        <f>calc_CBA!O42</f>
        <v>#REF!</v>
      </c>
      <c r="J43" s="2" t="e">
        <f>calc_CBA!S42</f>
        <v>#REF!</v>
      </c>
      <c r="K43" s="2" t="e">
        <f>calc_CBA!T42</f>
        <v>#REF!</v>
      </c>
      <c r="L43" s="2" t="e">
        <f>calc_CBA!U42</f>
        <v>#REF!</v>
      </c>
      <c r="M43" s="18" t="e">
        <f t="shared" si="0"/>
        <v>#REF!</v>
      </c>
      <c r="N43" s="3" t="e">
        <f>calc_CBA!V42/(1+Inp_DR)^(N$15-2021)</f>
        <v>#REF!</v>
      </c>
      <c r="O43" s="3" t="e">
        <f>calc_CBA!W42/(1+Inp_DR)^(O$15-2021)</f>
        <v>#REF!</v>
      </c>
      <c r="P43" s="3" t="e">
        <f>calc_CBA!X42/(1+Inp_DR)^(P$15-2021)</f>
        <v>#REF!</v>
      </c>
      <c r="Q43" s="3" t="e">
        <f>calc_CBA!Y42/(1+Inp_DR)^(Q$15-2021)</f>
        <v>#REF!</v>
      </c>
      <c r="R43" s="3" t="e">
        <f>calc_CBA!Z42/(1+Inp_DR)^(R$15-2021)</f>
        <v>#REF!</v>
      </c>
      <c r="S43" s="3" t="e">
        <f>calc_CBA!AA42/(1+Inp_DR)^(S$15-2021)</f>
        <v>#REF!</v>
      </c>
      <c r="T43" s="3" t="e">
        <f>calc_CBA!AB42/(1+Inp_DR)^(T$15-2021)</f>
        <v>#REF!</v>
      </c>
      <c r="U43" s="3" t="e">
        <f>calc_CBA!AC42/(1+Inp_DR)^(U$15-2021)</f>
        <v>#REF!</v>
      </c>
      <c r="V43" s="3" t="e">
        <f>calc_CBA!AD42/(1+Inp_DR)^(V$15-2021)</f>
        <v>#REF!</v>
      </c>
      <c r="W43" s="3" t="e">
        <f>calc_CBA!AE42/(1+Inp_DR)^(W$15-2021)</f>
        <v>#REF!</v>
      </c>
      <c r="X43" s="3" t="e">
        <f>calc_CBA!AF42/(1+Inp_DR)^(X$15-2021)</f>
        <v>#REF!</v>
      </c>
      <c r="Y43" s="3" t="e">
        <f>calc_CBA!AG42/(1+Inp_DR)^(Y$15-2021)</f>
        <v>#REF!</v>
      </c>
      <c r="Z43" s="3" t="e">
        <f>calc_CBA!AH42/(1+Inp_DR)^(Z$15-2021)</f>
        <v>#REF!</v>
      </c>
      <c r="AA43" s="3" t="e">
        <f>calc_CBA!AI42/(1+Inp_DR)^(AA$15-2021)</f>
        <v>#REF!</v>
      </c>
      <c r="AB43" s="3" t="e">
        <f>calc_CBA!AJ42/(1+Inp_DR)^(AB$15-2021)</f>
        <v>#REF!</v>
      </c>
      <c r="AC43" s="3" t="e">
        <f>calc_CBA!AK42/(1+Inp_DR)^(AC$15-2021)</f>
        <v>#REF!</v>
      </c>
      <c r="AD43" s="3" t="e">
        <f>calc_CBA!AL42/(1+Inp_DR)^(AD$15-2021)</f>
        <v>#REF!</v>
      </c>
      <c r="AE43" s="3" t="e">
        <f>calc_CBA!AM42/(1+Inp_DR)^(AE$15-2021)</f>
        <v>#REF!</v>
      </c>
      <c r="AF43" s="3" t="e">
        <f>calc_CBA!AN42/(1+Inp_DR)^(AF$15-2021)</f>
        <v>#REF!</v>
      </c>
      <c r="AG43" s="3" t="e">
        <f>calc_CBA!AO42/(1+Inp_DR)^(AG$15-2021)</f>
        <v>#REF!</v>
      </c>
      <c r="AH43" s="3" t="e">
        <f>calc_CBA!AP42/(1+Inp_DR)^(AH$15-2021)</f>
        <v>#REF!</v>
      </c>
      <c r="AI43" s="3" t="e">
        <f>calc_CBA!AQ42/(1+Inp_DR)^(AI$15-2021)</f>
        <v>#REF!</v>
      </c>
      <c r="AJ43" s="3" t="e">
        <f>calc_CBA!AR42/(1+Inp_DR)^(AJ$15-2021)</f>
        <v>#REF!</v>
      </c>
      <c r="AK43" s="3" t="e">
        <f>calc_CBA!AS42/(1+Inp_DR)^(AK$15-2021)</f>
        <v>#REF!</v>
      </c>
      <c r="AL43" s="3" t="e">
        <f>calc_CBA!AT42/(1+Inp_DR)^(AL$15-2021)</f>
        <v>#REF!</v>
      </c>
      <c r="AM43" s="3" t="e">
        <f>calc_CBA!AU42/(1+Inp_DR)^(AM$15-2021)</f>
        <v>#REF!</v>
      </c>
      <c r="AN43" s="3" t="e">
        <f>calc_CBA!AV42/(1+Inp_DR)^(AN$15-2021)</f>
        <v>#REF!</v>
      </c>
      <c r="AO43" s="3" t="e">
        <f>calc_CBA!AW42/(1+Inp_DR)^(AO$15-2021)</f>
        <v>#REF!</v>
      </c>
      <c r="AP43" s="3" t="e">
        <f>calc_CBA!AX42/(1+Inp_DR)^(AP$15-2021)</f>
        <v>#REF!</v>
      </c>
      <c r="AQ43" s="3" t="e">
        <f>calc_CBA!AY42/(1+Inp_DR)^(AQ$15-2021)</f>
        <v>#REF!</v>
      </c>
      <c r="AR43" s="3" t="e">
        <f>calc_CBA!AZ42/(1+Inp_DR)^(AR$15-2021)</f>
        <v>#REF!</v>
      </c>
      <c r="AS43" s="3" t="e">
        <f>calc_CBA!BA42/(1+Inp_DR)^(AS$15-2021)</f>
        <v>#REF!</v>
      </c>
      <c r="AT43" s="3" t="e">
        <f>calc_CBA!BB42/(1+Inp_DR)^(AT$15-2021)</f>
        <v>#REF!</v>
      </c>
      <c r="AU43" s="3" t="e">
        <f>calc_CBA!BC42/(1+Inp_DR)^(AU$15-2021)</f>
        <v>#REF!</v>
      </c>
      <c r="AV43" s="3" t="e">
        <f>calc_CBA!BD42/(1+Inp_DR)^(AV$15-2021)</f>
        <v>#REF!</v>
      </c>
      <c r="AW43" s="3" t="e">
        <f>calc_CBA!BE42/(1+Inp_DR)^(AW$15-2021)</f>
        <v>#REF!</v>
      </c>
      <c r="AX43" s="3" t="e">
        <f>calc_CBA!BF42/(1+Inp_DR)^(AX$15-2021)</f>
        <v>#REF!</v>
      </c>
      <c r="AY43" s="3" t="e">
        <f>calc_CBA!BG42/(1+Inp_DR)^(AY$15-2021)</f>
        <v>#REF!</v>
      </c>
      <c r="AZ43" s="3" t="e">
        <f>calc_CBA!BH42/(1+Inp_DR)^(AZ$15-2021)</f>
        <v>#REF!</v>
      </c>
      <c r="BA43" s="3" t="e">
        <f>calc_CBA!BI42/(1+Inp_DR)^(BA$15-2021)</f>
        <v>#REF!</v>
      </c>
      <c r="BB43" s="3" t="e">
        <f>calc_CBA!BJ42/(1+Inp_DR)^(BB$15-2021)</f>
        <v>#REF!</v>
      </c>
      <c r="BC43" s="3" t="e">
        <f>calc_CBA!BK42/(1+Inp_DR)^(BC$15-2021)</f>
        <v>#REF!</v>
      </c>
      <c r="BD43" s="3" t="e">
        <f>calc_CBA!BL42/(1+Inp_DR)^(BD$15-2021)</f>
        <v>#REF!</v>
      </c>
      <c r="BE43" s="3" t="e">
        <f>calc_CBA!BM42/(1+Inp_DR)^(BE$15-2021)</f>
        <v>#REF!</v>
      </c>
      <c r="BF43" s="3" t="e">
        <f>calc_CBA!BN42/(1+Inp_DR)^(BF$15-2021)</f>
        <v>#REF!</v>
      </c>
      <c r="BG43" s="3" t="e">
        <f>calc_CBA!BO42/(1+Inp_DR)^(BG$15-2021)</f>
        <v>#REF!</v>
      </c>
      <c r="BH43" s="3" t="e">
        <f>calc_CBA!BP42/(1+Inp_DR)^(BH$15-2021)</f>
        <v>#REF!</v>
      </c>
      <c r="BI43" s="3" t="e">
        <f>calc_CBA!BQ42/(1+Inp_DR)^(BI$15-2021)</f>
        <v>#REF!</v>
      </c>
      <c r="BJ43" s="3" t="e">
        <f>calc_CBA!BR42/(1+Inp_DR)^(BJ$15-2021)</f>
        <v>#REF!</v>
      </c>
      <c r="BK43" s="3" t="e">
        <f>calc_CBA!BS42/(1+Inp_DR)^(BK$15-2021)</f>
        <v>#REF!</v>
      </c>
      <c r="BL43" s="3" t="e">
        <f>calc_CBA!BT42/(1+Inp_DR)^(BL$15-2021)</f>
        <v>#REF!</v>
      </c>
    </row>
    <row r="44" spans="2:64" ht="10.5" x14ac:dyDescent="0.25">
      <c r="B44" s="14">
        <v>29</v>
      </c>
      <c r="C44" s="12" t="e">
        <f>calc_CBA!C43</f>
        <v>#REF!</v>
      </c>
      <c r="D44" s="12" t="e">
        <f>calc_CBA!D43</f>
        <v>#REF!</v>
      </c>
      <c r="E44" s="12" t="e">
        <f>calc_CBA!E43</f>
        <v>#REF!</v>
      </c>
      <c r="F44" s="12" t="e">
        <f>calc_CBA!F43</f>
        <v>#REF!</v>
      </c>
      <c r="G44" s="12" t="e">
        <f>calc_CBA!G43</f>
        <v>#REF!</v>
      </c>
      <c r="H44" s="13" t="e">
        <f>calc_CBA!N43</f>
        <v>#REF!</v>
      </c>
      <c r="I44" s="13" t="e">
        <f>calc_CBA!O43</f>
        <v>#REF!</v>
      </c>
      <c r="J44" s="2" t="e">
        <f>calc_CBA!S43</f>
        <v>#REF!</v>
      </c>
      <c r="K44" s="2" t="e">
        <f>calc_CBA!T43</f>
        <v>#REF!</v>
      </c>
      <c r="L44" s="2" t="e">
        <f>calc_CBA!U43</f>
        <v>#REF!</v>
      </c>
      <c r="M44" s="18" t="e">
        <f t="shared" si="0"/>
        <v>#REF!</v>
      </c>
      <c r="N44" s="3" t="e">
        <f>calc_CBA!V43/(1+Inp_DR)^(N$15-2021)</f>
        <v>#REF!</v>
      </c>
      <c r="O44" s="3" t="e">
        <f>calc_CBA!W43/(1+Inp_DR)^(O$15-2021)</f>
        <v>#REF!</v>
      </c>
      <c r="P44" s="3" t="e">
        <f>calc_CBA!X43/(1+Inp_DR)^(P$15-2021)</f>
        <v>#REF!</v>
      </c>
      <c r="Q44" s="3" t="e">
        <f>calc_CBA!Y43/(1+Inp_DR)^(Q$15-2021)</f>
        <v>#REF!</v>
      </c>
      <c r="R44" s="3" t="e">
        <f>calc_CBA!Z43/(1+Inp_DR)^(R$15-2021)</f>
        <v>#REF!</v>
      </c>
      <c r="S44" s="3" t="e">
        <f>calc_CBA!AA43/(1+Inp_DR)^(S$15-2021)</f>
        <v>#REF!</v>
      </c>
      <c r="T44" s="3" t="e">
        <f>calc_CBA!AB43/(1+Inp_DR)^(T$15-2021)</f>
        <v>#REF!</v>
      </c>
      <c r="U44" s="3" t="e">
        <f>calc_CBA!AC43/(1+Inp_DR)^(U$15-2021)</f>
        <v>#REF!</v>
      </c>
      <c r="V44" s="3" t="e">
        <f>calc_CBA!AD43/(1+Inp_DR)^(V$15-2021)</f>
        <v>#REF!</v>
      </c>
      <c r="W44" s="3" t="e">
        <f>calc_CBA!AE43/(1+Inp_DR)^(W$15-2021)</f>
        <v>#REF!</v>
      </c>
      <c r="X44" s="3" t="e">
        <f>calc_CBA!AF43/(1+Inp_DR)^(X$15-2021)</f>
        <v>#REF!</v>
      </c>
      <c r="Y44" s="3" t="e">
        <f>calc_CBA!AG43/(1+Inp_DR)^(Y$15-2021)</f>
        <v>#REF!</v>
      </c>
      <c r="Z44" s="3" t="e">
        <f>calc_CBA!AH43/(1+Inp_DR)^(Z$15-2021)</f>
        <v>#REF!</v>
      </c>
      <c r="AA44" s="3" t="e">
        <f>calc_CBA!AI43/(1+Inp_DR)^(AA$15-2021)</f>
        <v>#REF!</v>
      </c>
      <c r="AB44" s="3" t="e">
        <f>calc_CBA!AJ43/(1+Inp_DR)^(AB$15-2021)</f>
        <v>#REF!</v>
      </c>
      <c r="AC44" s="3" t="e">
        <f>calc_CBA!AK43/(1+Inp_DR)^(AC$15-2021)</f>
        <v>#REF!</v>
      </c>
      <c r="AD44" s="3" t="e">
        <f>calc_CBA!AL43/(1+Inp_DR)^(AD$15-2021)</f>
        <v>#REF!</v>
      </c>
      <c r="AE44" s="3" t="e">
        <f>calc_CBA!AM43/(1+Inp_DR)^(AE$15-2021)</f>
        <v>#REF!</v>
      </c>
      <c r="AF44" s="3" t="e">
        <f>calc_CBA!AN43/(1+Inp_DR)^(AF$15-2021)</f>
        <v>#REF!</v>
      </c>
      <c r="AG44" s="3" t="e">
        <f>calc_CBA!AO43/(1+Inp_DR)^(AG$15-2021)</f>
        <v>#REF!</v>
      </c>
      <c r="AH44" s="3" t="e">
        <f>calc_CBA!AP43/(1+Inp_DR)^(AH$15-2021)</f>
        <v>#REF!</v>
      </c>
      <c r="AI44" s="3" t="e">
        <f>calc_CBA!AQ43/(1+Inp_DR)^(AI$15-2021)</f>
        <v>#REF!</v>
      </c>
      <c r="AJ44" s="3" t="e">
        <f>calc_CBA!AR43/(1+Inp_DR)^(AJ$15-2021)</f>
        <v>#REF!</v>
      </c>
      <c r="AK44" s="3" t="e">
        <f>calc_CBA!AS43/(1+Inp_DR)^(AK$15-2021)</f>
        <v>#REF!</v>
      </c>
      <c r="AL44" s="3" t="e">
        <f>calc_CBA!AT43/(1+Inp_DR)^(AL$15-2021)</f>
        <v>#REF!</v>
      </c>
      <c r="AM44" s="3" t="e">
        <f>calc_CBA!AU43/(1+Inp_DR)^(AM$15-2021)</f>
        <v>#REF!</v>
      </c>
      <c r="AN44" s="3" t="e">
        <f>calc_CBA!AV43/(1+Inp_DR)^(AN$15-2021)</f>
        <v>#REF!</v>
      </c>
      <c r="AO44" s="3" t="e">
        <f>calc_CBA!AW43/(1+Inp_DR)^(AO$15-2021)</f>
        <v>#REF!</v>
      </c>
      <c r="AP44" s="3" t="e">
        <f>calc_CBA!AX43/(1+Inp_DR)^(AP$15-2021)</f>
        <v>#REF!</v>
      </c>
      <c r="AQ44" s="3" t="e">
        <f>calc_CBA!AY43/(1+Inp_DR)^(AQ$15-2021)</f>
        <v>#REF!</v>
      </c>
      <c r="AR44" s="3" t="e">
        <f>calc_CBA!AZ43/(1+Inp_DR)^(AR$15-2021)</f>
        <v>#REF!</v>
      </c>
      <c r="AS44" s="3" t="e">
        <f>calc_CBA!BA43/(1+Inp_DR)^(AS$15-2021)</f>
        <v>#REF!</v>
      </c>
      <c r="AT44" s="3" t="e">
        <f>calc_CBA!BB43/(1+Inp_DR)^(AT$15-2021)</f>
        <v>#REF!</v>
      </c>
      <c r="AU44" s="3" t="e">
        <f>calc_CBA!BC43/(1+Inp_DR)^(AU$15-2021)</f>
        <v>#REF!</v>
      </c>
      <c r="AV44" s="3" t="e">
        <f>calc_CBA!BD43/(1+Inp_DR)^(AV$15-2021)</f>
        <v>#REF!</v>
      </c>
      <c r="AW44" s="3" t="e">
        <f>calc_CBA!BE43/(1+Inp_DR)^(AW$15-2021)</f>
        <v>#REF!</v>
      </c>
      <c r="AX44" s="3" t="e">
        <f>calc_CBA!BF43/(1+Inp_DR)^(AX$15-2021)</f>
        <v>#REF!</v>
      </c>
      <c r="AY44" s="3" t="e">
        <f>calc_CBA!BG43/(1+Inp_DR)^(AY$15-2021)</f>
        <v>#REF!</v>
      </c>
      <c r="AZ44" s="3" t="e">
        <f>calc_CBA!BH43/(1+Inp_DR)^(AZ$15-2021)</f>
        <v>#REF!</v>
      </c>
      <c r="BA44" s="3" t="e">
        <f>calc_CBA!BI43/(1+Inp_DR)^(BA$15-2021)</f>
        <v>#REF!</v>
      </c>
      <c r="BB44" s="3" t="e">
        <f>calc_CBA!BJ43/(1+Inp_DR)^(BB$15-2021)</f>
        <v>#REF!</v>
      </c>
      <c r="BC44" s="3" t="e">
        <f>calc_CBA!BK43/(1+Inp_DR)^(BC$15-2021)</f>
        <v>#REF!</v>
      </c>
      <c r="BD44" s="3" t="e">
        <f>calc_CBA!BL43/(1+Inp_DR)^(BD$15-2021)</f>
        <v>#REF!</v>
      </c>
      <c r="BE44" s="3" t="e">
        <f>calc_CBA!BM43/(1+Inp_DR)^(BE$15-2021)</f>
        <v>#REF!</v>
      </c>
      <c r="BF44" s="3" t="e">
        <f>calc_CBA!BN43/(1+Inp_DR)^(BF$15-2021)</f>
        <v>#REF!</v>
      </c>
      <c r="BG44" s="3" t="e">
        <f>calc_CBA!BO43/(1+Inp_DR)^(BG$15-2021)</f>
        <v>#REF!</v>
      </c>
      <c r="BH44" s="3" t="e">
        <f>calc_CBA!BP43/(1+Inp_DR)^(BH$15-2021)</f>
        <v>#REF!</v>
      </c>
      <c r="BI44" s="3" t="e">
        <f>calc_CBA!BQ43/(1+Inp_DR)^(BI$15-2021)</f>
        <v>#REF!</v>
      </c>
      <c r="BJ44" s="3" t="e">
        <f>calc_CBA!BR43/(1+Inp_DR)^(BJ$15-2021)</f>
        <v>#REF!</v>
      </c>
      <c r="BK44" s="3" t="e">
        <f>calc_CBA!BS43/(1+Inp_DR)^(BK$15-2021)</f>
        <v>#REF!</v>
      </c>
      <c r="BL44" s="3" t="e">
        <f>calc_CBA!BT43/(1+Inp_DR)^(BL$15-2021)</f>
        <v>#REF!</v>
      </c>
    </row>
    <row r="45" spans="2:64" ht="10.5" x14ac:dyDescent="0.25">
      <c r="B45" s="14">
        <v>30</v>
      </c>
      <c r="C45" s="12" t="e">
        <f>calc_CBA!C44</f>
        <v>#REF!</v>
      </c>
      <c r="D45" s="12" t="e">
        <f>calc_CBA!D44</f>
        <v>#REF!</v>
      </c>
      <c r="E45" s="12" t="e">
        <f>calc_CBA!E44</f>
        <v>#REF!</v>
      </c>
      <c r="F45" s="12" t="e">
        <f>calc_CBA!F44</f>
        <v>#REF!</v>
      </c>
      <c r="G45" s="12" t="e">
        <f>calc_CBA!G44</f>
        <v>#REF!</v>
      </c>
      <c r="H45" s="13" t="e">
        <f>calc_CBA!N44</f>
        <v>#REF!</v>
      </c>
      <c r="I45" s="13" t="e">
        <f>calc_CBA!O44</f>
        <v>#REF!</v>
      </c>
      <c r="J45" s="2" t="e">
        <f>calc_CBA!S44</f>
        <v>#REF!</v>
      </c>
      <c r="K45" s="2" t="e">
        <f>calc_CBA!T44</f>
        <v>#REF!</v>
      </c>
      <c r="L45" s="2" t="e">
        <f>calc_CBA!U44</f>
        <v>#REF!</v>
      </c>
      <c r="M45" s="18" t="e">
        <f t="shared" si="0"/>
        <v>#REF!</v>
      </c>
      <c r="N45" s="3" t="e">
        <f>calc_CBA!V44/(1+Inp_DR)^(N$15-2021)</f>
        <v>#REF!</v>
      </c>
      <c r="O45" s="3" t="e">
        <f>calc_CBA!W44/(1+Inp_DR)^(O$15-2021)</f>
        <v>#REF!</v>
      </c>
      <c r="P45" s="3" t="e">
        <f>calc_CBA!X44/(1+Inp_DR)^(P$15-2021)</f>
        <v>#REF!</v>
      </c>
      <c r="Q45" s="3" t="e">
        <f>calc_CBA!Y44/(1+Inp_DR)^(Q$15-2021)</f>
        <v>#REF!</v>
      </c>
      <c r="R45" s="3" t="e">
        <f>calc_CBA!Z44/(1+Inp_DR)^(R$15-2021)</f>
        <v>#REF!</v>
      </c>
      <c r="S45" s="3" t="e">
        <f>calc_CBA!AA44/(1+Inp_DR)^(S$15-2021)</f>
        <v>#REF!</v>
      </c>
      <c r="T45" s="3" t="e">
        <f>calc_CBA!AB44/(1+Inp_DR)^(T$15-2021)</f>
        <v>#REF!</v>
      </c>
      <c r="U45" s="3" t="e">
        <f>calc_CBA!AC44/(1+Inp_DR)^(U$15-2021)</f>
        <v>#REF!</v>
      </c>
      <c r="V45" s="3" t="e">
        <f>calc_CBA!AD44/(1+Inp_DR)^(V$15-2021)</f>
        <v>#REF!</v>
      </c>
      <c r="W45" s="3" t="e">
        <f>calc_CBA!AE44/(1+Inp_DR)^(W$15-2021)</f>
        <v>#REF!</v>
      </c>
      <c r="X45" s="3" t="e">
        <f>calc_CBA!AF44/(1+Inp_DR)^(X$15-2021)</f>
        <v>#REF!</v>
      </c>
      <c r="Y45" s="3" t="e">
        <f>calc_CBA!AG44/(1+Inp_DR)^(Y$15-2021)</f>
        <v>#REF!</v>
      </c>
      <c r="Z45" s="3" t="e">
        <f>calc_CBA!AH44/(1+Inp_DR)^(Z$15-2021)</f>
        <v>#REF!</v>
      </c>
      <c r="AA45" s="3" t="e">
        <f>calc_CBA!AI44/(1+Inp_DR)^(AA$15-2021)</f>
        <v>#REF!</v>
      </c>
      <c r="AB45" s="3" t="e">
        <f>calc_CBA!AJ44/(1+Inp_DR)^(AB$15-2021)</f>
        <v>#REF!</v>
      </c>
      <c r="AC45" s="3" t="e">
        <f>calc_CBA!AK44/(1+Inp_DR)^(AC$15-2021)</f>
        <v>#REF!</v>
      </c>
      <c r="AD45" s="3" t="e">
        <f>calc_CBA!AL44/(1+Inp_DR)^(AD$15-2021)</f>
        <v>#REF!</v>
      </c>
      <c r="AE45" s="3" t="e">
        <f>calc_CBA!AM44/(1+Inp_DR)^(AE$15-2021)</f>
        <v>#REF!</v>
      </c>
      <c r="AF45" s="3" t="e">
        <f>calc_CBA!AN44/(1+Inp_DR)^(AF$15-2021)</f>
        <v>#REF!</v>
      </c>
      <c r="AG45" s="3" t="e">
        <f>calc_CBA!AO44/(1+Inp_DR)^(AG$15-2021)</f>
        <v>#REF!</v>
      </c>
      <c r="AH45" s="3" t="e">
        <f>calc_CBA!AP44/(1+Inp_DR)^(AH$15-2021)</f>
        <v>#REF!</v>
      </c>
      <c r="AI45" s="3" t="e">
        <f>calc_CBA!AQ44/(1+Inp_DR)^(AI$15-2021)</f>
        <v>#REF!</v>
      </c>
      <c r="AJ45" s="3" t="e">
        <f>calc_CBA!AR44/(1+Inp_DR)^(AJ$15-2021)</f>
        <v>#REF!</v>
      </c>
      <c r="AK45" s="3" t="e">
        <f>calc_CBA!AS44/(1+Inp_DR)^(AK$15-2021)</f>
        <v>#REF!</v>
      </c>
      <c r="AL45" s="3" t="e">
        <f>calc_CBA!AT44/(1+Inp_DR)^(AL$15-2021)</f>
        <v>#REF!</v>
      </c>
      <c r="AM45" s="3" t="e">
        <f>calc_CBA!AU44/(1+Inp_DR)^(AM$15-2021)</f>
        <v>#REF!</v>
      </c>
      <c r="AN45" s="3" t="e">
        <f>calc_CBA!AV44/(1+Inp_DR)^(AN$15-2021)</f>
        <v>#REF!</v>
      </c>
      <c r="AO45" s="3" t="e">
        <f>calc_CBA!AW44/(1+Inp_DR)^(AO$15-2021)</f>
        <v>#REF!</v>
      </c>
      <c r="AP45" s="3" t="e">
        <f>calc_CBA!AX44/(1+Inp_DR)^(AP$15-2021)</f>
        <v>#REF!</v>
      </c>
      <c r="AQ45" s="3" t="e">
        <f>calc_CBA!AY44/(1+Inp_DR)^(AQ$15-2021)</f>
        <v>#REF!</v>
      </c>
      <c r="AR45" s="3" t="e">
        <f>calc_CBA!AZ44/(1+Inp_DR)^(AR$15-2021)</f>
        <v>#REF!</v>
      </c>
      <c r="AS45" s="3" t="e">
        <f>calc_CBA!BA44/(1+Inp_DR)^(AS$15-2021)</f>
        <v>#REF!</v>
      </c>
      <c r="AT45" s="3" t="e">
        <f>calc_CBA!BB44/(1+Inp_DR)^(AT$15-2021)</f>
        <v>#REF!</v>
      </c>
      <c r="AU45" s="3" t="e">
        <f>calc_CBA!BC44/(1+Inp_DR)^(AU$15-2021)</f>
        <v>#REF!</v>
      </c>
      <c r="AV45" s="3" t="e">
        <f>calc_CBA!BD44/(1+Inp_DR)^(AV$15-2021)</f>
        <v>#REF!</v>
      </c>
      <c r="AW45" s="3" t="e">
        <f>calc_CBA!BE44/(1+Inp_DR)^(AW$15-2021)</f>
        <v>#REF!</v>
      </c>
      <c r="AX45" s="3" t="e">
        <f>calc_CBA!BF44/(1+Inp_DR)^(AX$15-2021)</f>
        <v>#REF!</v>
      </c>
      <c r="AY45" s="3" t="e">
        <f>calc_CBA!BG44/(1+Inp_DR)^(AY$15-2021)</f>
        <v>#REF!</v>
      </c>
      <c r="AZ45" s="3" t="e">
        <f>calc_CBA!BH44/(1+Inp_DR)^(AZ$15-2021)</f>
        <v>#REF!</v>
      </c>
      <c r="BA45" s="3" t="e">
        <f>calc_CBA!BI44/(1+Inp_DR)^(BA$15-2021)</f>
        <v>#REF!</v>
      </c>
      <c r="BB45" s="3" t="e">
        <f>calc_CBA!BJ44/(1+Inp_DR)^(BB$15-2021)</f>
        <v>#REF!</v>
      </c>
      <c r="BC45" s="3" t="e">
        <f>calc_CBA!BK44/(1+Inp_DR)^(BC$15-2021)</f>
        <v>#REF!</v>
      </c>
      <c r="BD45" s="3" t="e">
        <f>calc_CBA!BL44/(1+Inp_DR)^(BD$15-2021)</f>
        <v>#REF!</v>
      </c>
      <c r="BE45" s="3" t="e">
        <f>calc_CBA!BM44/(1+Inp_DR)^(BE$15-2021)</f>
        <v>#REF!</v>
      </c>
      <c r="BF45" s="3" t="e">
        <f>calc_CBA!BN44/(1+Inp_DR)^(BF$15-2021)</f>
        <v>#REF!</v>
      </c>
      <c r="BG45" s="3" t="e">
        <f>calc_CBA!BO44/(1+Inp_DR)^(BG$15-2021)</f>
        <v>#REF!</v>
      </c>
      <c r="BH45" s="3" t="e">
        <f>calc_CBA!BP44/(1+Inp_DR)^(BH$15-2021)</f>
        <v>#REF!</v>
      </c>
      <c r="BI45" s="3" t="e">
        <f>calc_CBA!BQ44/(1+Inp_DR)^(BI$15-2021)</f>
        <v>#REF!</v>
      </c>
      <c r="BJ45" s="3" t="e">
        <f>calc_CBA!BR44/(1+Inp_DR)^(BJ$15-2021)</f>
        <v>#REF!</v>
      </c>
      <c r="BK45" s="3" t="e">
        <f>calc_CBA!BS44/(1+Inp_DR)^(BK$15-2021)</f>
        <v>#REF!</v>
      </c>
      <c r="BL45" s="3" t="e">
        <f>calc_CBA!BT44/(1+Inp_DR)^(BL$15-2021)</f>
        <v>#REF!</v>
      </c>
    </row>
    <row r="46" spans="2:64" ht="10.5" x14ac:dyDescent="0.25">
      <c r="B46" s="14">
        <v>31</v>
      </c>
      <c r="C46" s="12" t="e">
        <f>calc_CBA!C45</f>
        <v>#REF!</v>
      </c>
      <c r="D46" s="12" t="e">
        <f>calc_CBA!D45</f>
        <v>#REF!</v>
      </c>
      <c r="E46" s="12" t="e">
        <f>calc_CBA!E45</f>
        <v>#REF!</v>
      </c>
      <c r="F46" s="12" t="e">
        <f>calc_CBA!F45</f>
        <v>#REF!</v>
      </c>
      <c r="G46" s="12" t="e">
        <f>calc_CBA!G45</f>
        <v>#REF!</v>
      </c>
      <c r="H46" s="13" t="e">
        <f>calc_CBA!N45</f>
        <v>#REF!</v>
      </c>
      <c r="I46" s="13" t="e">
        <f>calc_CBA!O45</f>
        <v>#REF!</v>
      </c>
      <c r="J46" s="2" t="e">
        <f>calc_CBA!S45</f>
        <v>#REF!</v>
      </c>
      <c r="K46" s="2" t="e">
        <f>calc_CBA!T45</f>
        <v>#REF!</v>
      </c>
      <c r="L46" s="2" t="e">
        <f>calc_CBA!U45</f>
        <v>#REF!</v>
      </c>
      <c r="M46" s="18" t="e">
        <f t="shared" si="0"/>
        <v>#REF!</v>
      </c>
      <c r="N46" s="3" t="e">
        <f>calc_CBA!V45/(1+Inp_DR)^(N$15-2021)</f>
        <v>#REF!</v>
      </c>
      <c r="O46" s="3" t="e">
        <f>calc_CBA!W45/(1+Inp_DR)^(O$15-2021)</f>
        <v>#REF!</v>
      </c>
      <c r="P46" s="3" t="e">
        <f>calc_CBA!X45/(1+Inp_DR)^(P$15-2021)</f>
        <v>#REF!</v>
      </c>
      <c r="Q46" s="3" t="e">
        <f>calc_CBA!Y45/(1+Inp_DR)^(Q$15-2021)</f>
        <v>#REF!</v>
      </c>
      <c r="R46" s="3" t="e">
        <f>calc_CBA!Z45/(1+Inp_DR)^(R$15-2021)</f>
        <v>#REF!</v>
      </c>
      <c r="S46" s="3" t="e">
        <f>calc_CBA!AA45/(1+Inp_DR)^(S$15-2021)</f>
        <v>#REF!</v>
      </c>
      <c r="T46" s="3" t="e">
        <f>calc_CBA!AB45/(1+Inp_DR)^(T$15-2021)</f>
        <v>#REF!</v>
      </c>
      <c r="U46" s="3" t="e">
        <f>calc_CBA!AC45/(1+Inp_DR)^(U$15-2021)</f>
        <v>#REF!</v>
      </c>
      <c r="V46" s="3" t="e">
        <f>calc_CBA!AD45/(1+Inp_DR)^(V$15-2021)</f>
        <v>#REF!</v>
      </c>
      <c r="W46" s="3" t="e">
        <f>calc_CBA!AE45/(1+Inp_DR)^(W$15-2021)</f>
        <v>#REF!</v>
      </c>
      <c r="X46" s="3" t="e">
        <f>calc_CBA!AF45/(1+Inp_DR)^(X$15-2021)</f>
        <v>#REF!</v>
      </c>
      <c r="Y46" s="3" t="e">
        <f>calc_CBA!AG45/(1+Inp_DR)^(Y$15-2021)</f>
        <v>#REF!</v>
      </c>
      <c r="Z46" s="3" t="e">
        <f>calc_CBA!AH45/(1+Inp_DR)^(Z$15-2021)</f>
        <v>#REF!</v>
      </c>
      <c r="AA46" s="3" t="e">
        <f>calc_CBA!AI45/(1+Inp_DR)^(AA$15-2021)</f>
        <v>#REF!</v>
      </c>
      <c r="AB46" s="3" t="e">
        <f>calc_CBA!AJ45/(1+Inp_DR)^(AB$15-2021)</f>
        <v>#REF!</v>
      </c>
      <c r="AC46" s="3" t="e">
        <f>calc_CBA!AK45/(1+Inp_DR)^(AC$15-2021)</f>
        <v>#REF!</v>
      </c>
      <c r="AD46" s="3" t="e">
        <f>calc_CBA!AL45/(1+Inp_DR)^(AD$15-2021)</f>
        <v>#REF!</v>
      </c>
      <c r="AE46" s="3" t="e">
        <f>calc_CBA!AM45/(1+Inp_DR)^(AE$15-2021)</f>
        <v>#REF!</v>
      </c>
      <c r="AF46" s="3" t="e">
        <f>calc_CBA!AN45/(1+Inp_DR)^(AF$15-2021)</f>
        <v>#REF!</v>
      </c>
      <c r="AG46" s="3" t="e">
        <f>calc_CBA!AO45/(1+Inp_DR)^(AG$15-2021)</f>
        <v>#REF!</v>
      </c>
      <c r="AH46" s="3" t="e">
        <f>calc_CBA!AP45/(1+Inp_DR)^(AH$15-2021)</f>
        <v>#REF!</v>
      </c>
      <c r="AI46" s="3" t="e">
        <f>calc_CBA!AQ45/(1+Inp_DR)^(AI$15-2021)</f>
        <v>#REF!</v>
      </c>
      <c r="AJ46" s="3" t="e">
        <f>calc_CBA!AR45/(1+Inp_DR)^(AJ$15-2021)</f>
        <v>#REF!</v>
      </c>
      <c r="AK46" s="3" t="e">
        <f>calc_CBA!AS45/(1+Inp_DR)^(AK$15-2021)</f>
        <v>#REF!</v>
      </c>
      <c r="AL46" s="3" t="e">
        <f>calc_CBA!AT45/(1+Inp_DR)^(AL$15-2021)</f>
        <v>#REF!</v>
      </c>
      <c r="AM46" s="3" t="e">
        <f>calc_CBA!AU45/(1+Inp_DR)^(AM$15-2021)</f>
        <v>#REF!</v>
      </c>
      <c r="AN46" s="3" t="e">
        <f>calc_CBA!AV45/(1+Inp_DR)^(AN$15-2021)</f>
        <v>#REF!</v>
      </c>
      <c r="AO46" s="3" t="e">
        <f>calc_CBA!AW45/(1+Inp_DR)^(AO$15-2021)</f>
        <v>#REF!</v>
      </c>
      <c r="AP46" s="3" t="e">
        <f>calc_CBA!AX45/(1+Inp_DR)^(AP$15-2021)</f>
        <v>#REF!</v>
      </c>
      <c r="AQ46" s="3" t="e">
        <f>calc_CBA!AY45/(1+Inp_DR)^(AQ$15-2021)</f>
        <v>#REF!</v>
      </c>
      <c r="AR46" s="3" t="e">
        <f>calc_CBA!AZ45/(1+Inp_DR)^(AR$15-2021)</f>
        <v>#REF!</v>
      </c>
      <c r="AS46" s="3" t="e">
        <f>calc_CBA!BA45/(1+Inp_DR)^(AS$15-2021)</f>
        <v>#REF!</v>
      </c>
      <c r="AT46" s="3" t="e">
        <f>calc_CBA!BB45/(1+Inp_DR)^(AT$15-2021)</f>
        <v>#REF!</v>
      </c>
      <c r="AU46" s="3" t="e">
        <f>calc_CBA!BC45/(1+Inp_DR)^(AU$15-2021)</f>
        <v>#REF!</v>
      </c>
      <c r="AV46" s="3" t="e">
        <f>calc_CBA!BD45/(1+Inp_DR)^(AV$15-2021)</f>
        <v>#REF!</v>
      </c>
      <c r="AW46" s="3" t="e">
        <f>calc_CBA!BE45/(1+Inp_DR)^(AW$15-2021)</f>
        <v>#REF!</v>
      </c>
      <c r="AX46" s="3" t="e">
        <f>calc_CBA!BF45/(1+Inp_DR)^(AX$15-2021)</f>
        <v>#REF!</v>
      </c>
      <c r="AY46" s="3" t="e">
        <f>calc_CBA!BG45/(1+Inp_DR)^(AY$15-2021)</f>
        <v>#REF!</v>
      </c>
      <c r="AZ46" s="3" t="e">
        <f>calc_CBA!BH45/(1+Inp_DR)^(AZ$15-2021)</f>
        <v>#REF!</v>
      </c>
      <c r="BA46" s="3" t="e">
        <f>calc_CBA!BI45/(1+Inp_DR)^(BA$15-2021)</f>
        <v>#REF!</v>
      </c>
      <c r="BB46" s="3" t="e">
        <f>calc_CBA!BJ45/(1+Inp_DR)^(BB$15-2021)</f>
        <v>#REF!</v>
      </c>
      <c r="BC46" s="3" t="e">
        <f>calc_CBA!BK45/(1+Inp_DR)^(BC$15-2021)</f>
        <v>#REF!</v>
      </c>
      <c r="BD46" s="3" t="e">
        <f>calc_CBA!BL45/(1+Inp_DR)^(BD$15-2021)</f>
        <v>#REF!</v>
      </c>
      <c r="BE46" s="3" t="e">
        <f>calc_CBA!BM45/(1+Inp_DR)^(BE$15-2021)</f>
        <v>#REF!</v>
      </c>
      <c r="BF46" s="3" t="e">
        <f>calc_CBA!BN45/(1+Inp_DR)^(BF$15-2021)</f>
        <v>#REF!</v>
      </c>
      <c r="BG46" s="3" t="e">
        <f>calc_CBA!BO45/(1+Inp_DR)^(BG$15-2021)</f>
        <v>#REF!</v>
      </c>
      <c r="BH46" s="3" t="e">
        <f>calc_CBA!BP45/(1+Inp_DR)^(BH$15-2021)</f>
        <v>#REF!</v>
      </c>
      <c r="BI46" s="3" t="e">
        <f>calc_CBA!BQ45/(1+Inp_DR)^(BI$15-2021)</f>
        <v>#REF!</v>
      </c>
      <c r="BJ46" s="3" t="e">
        <f>calc_CBA!BR45/(1+Inp_DR)^(BJ$15-2021)</f>
        <v>#REF!</v>
      </c>
      <c r="BK46" s="3" t="e">
        <f>calc_CBA!BS45/(1+Inp_DR)^(BK$15-2021)</f>
        <v>#REF!</v>
      </c>
      <c r="BL46" s="3" t="e">
        <f>calc_CBA!BT45/(1+Inp_DR)^(BL$15-2021)</f>
        <v>#REF!</v>
      </c>
    </row>
    <row r="47" spans="2:64" ht="10.5" x14ac:dyDescent="0.25">
      <c r="B47" s="14">
        <v>32</v>
      </c>
      <c r="C47" s="12" t="e">
        <f>calc_CBA!C46</f>
        <v>#REF!</v>
      </c>
      <c r="D47" s="12" t="e">
        <f>calc_CBA!D46</f>
        <v>#REF!</v>
      </c>
      <c r="E47" s="12" t="e">
        <f>calc_CBA!E46</f>
        <v>#REF!</v>
      </c>
      <c r="F47" s="12" t="e">
        <f>calc_CBA!F46</f>
        <v>#REF!</v>
      </c>
      <c r="G47" s="12" t="e">
        <f>calc_CBA!G46</f>
        <v>#REF!</v>
      </c>
      <c r="H47" s="13" t="e">
        <f>calc_CBA!N46</f>
        <v>#REF!</v>
      </c>
      <c r="I47" s="13" t="e">
        <f>calc_CBA!O46</f>
        <v>#REF!</v>
      </c>
      <c r="J47" s="2" t="e">
        <f>calc_CBA!S46</f>
        <v>#REF!</v>
      </c>
      <c r="K47" s="2" t="e">
        <f>calc_CBA!T46</f>
        <v>#REF!</v>
      </c>
      <c r="L47" s="2" t="e">
        <f>calc_CBA!U46</f>
        <v>#REF!</v>
      </c>
      <c r="M47" s="18" t="e">
        <f t="shared" si="0"/>
        <v>#REF!</v>
      </c>
      <c r="N47" s="3" t="e">
        <f>calc_CBA!V46/(1+Inp_DR)^(N$15-2021)</f>
        <v>#REF!</v>
      </c>
      <c r="O47" s="3" t="e">
        <f>calc_CBA!W46/(1+Inp_DR)^(O$15-2021)</f>
        <v>#REF!</v>
      </c>
      <c r="P47" s="3" t="e">
        <f>calc_CBA!X46/(1+Inp_DR)^(P$15-2021)</f>
        <v>#REF!</v>
      </c>
      <c r="Q47" s="3" t="e">
        <f>calc_CBA!Y46/(1+Inp_DR)^(Q$15-2021)</f>
        <v>#REF!</v>
      </c>
      <c r="R47" s="3" t="e">
        <f>calc_CBA!Z46/(1+Inp_DR)^(R$15-2021)</f>
        <v>#REF!</v>
      </c>
      <c r="S47" s="3" t="e">
        <f>calc_CBA!AA46/(1+Inp_DR)^(S$15-2021)</f>
        <v>#REF!</v>
      </c>
      <c r="T47" s="3" t="e">
        <f>calc_CBA!AB46/(1+Inp_DR)^(T$15-2021)</f>
        <v>#REF!</v>
      </c>
      <c r="U47" s="3" t="e">
        <f>calc_CBA!AC46/(1+Inp_DR)^(U$15-2021)</f>
        <v>#REF!</v>
      </c>
      <c r="V47" s="3" t="e">
        <f>calc_CBA!AD46/(1+Inp_DR)^(V$15-2021)</f>
        <v>#REF!</v>
      </c>
      <c r="W47" s="3" t="e">
        <f>calc_CBA!AE46/(1+Inp_DR)^(W$15-2021)</f>
        <v>#REF!</v>
      </c>
      <c r="X47" s="3" t="e">
        <f>calc_CBA!AF46/(1+Inp_DR)^(X$15-2021)</f>
        <v>#REF!</v>
      </c>
      <c r="Y47" s="3" t="e">
        <f>calc_CBA!AG46/(1+Inp_DR)^(Y$15-2021)</f>
        <v>#REF!</v>
      </c>
      <c r="Z47" s="3" t="e">
        <f>calc_CBA!AH46/(1+Inp_DR)^(Z$15-2021)</f>
        <v>#REF!</v>
      </c>
      <c r="AA47" s="3" t="e">
        <f>calc_CBA!AI46/(1+Inp_DR)^(AA$15-2021)</f>
        <v>#REF!</v>
      </c>
      <c r="AB47" s="3" t="e">
        <f>calc_CBA!AJ46/(1+Inp_DR)^(AB$15-2021)</f>
        <v>#REF!</v>
      </c>
      <c r="AC47" s="3" t="e">
        <f>calc_CBA!AK46/(1+Inp_DR)^(AC$15-2021)</f>
        <v>#REF!</v>
      </c>
      <c r="AD47" s="3" t="e">
        <f>calc_CBA!AL46/(1+Inp_DR)^(AD$15-2021)</f>
        <v>#REF!</v>
      </c>
      <c r="AE47" s="3" t="e">
        <f>calc_CBA!AM46/(1+Inp_DR)^(AE$15-2021)</f>
        <v>#REF!</v>
      </c>
      <c r="AF47" s="3" t="e">
        <f>calc_CBA!AN46/(1+Inp_DR)^(AF$15-2021)</f>
        <v>#REF!</v>
      </c>
      <c r="AG47" s="3" t="e">
        <f>calc_CBA!AO46/(1+Inp_DR)^(AG$15-2021)</f>
        <v>#REF!</v>
      </c>
      <c r="AH47" s="3" t="e">
        <f>calc_CBA!AP46/(1+Inp_DR)^(AH$15-2021)</f>
        <v>#REF!</v>
      </c>
      <c r="AI47" s="3" t="e">
        <f>calc_CBA!AQ46/(1+Inp_DR)^(AI$15-2021)</f>
        <v>#REF!</v>
      </c>
      <c r="AJ47" s="3" t="e">
        <f>calc_CBA!AR46/(1+Inp_DR)^(AJ$15-2021)</f>
        <v>#REF!</v>
      </c>
      <c r="AK47" s="3" t="e">
        <f>calc_CBA!AS46/(1+Inp_DR)^(AK$15-2021)</f>
        <v>#REF!</v>
      </c>
      <c r="AL47" s="3" t="e">
        <f>calc_CBA!AT46/(1+Inp_DR)^(AL$15-2021)</f>
        <v>#REF!</v>
      </c>
      <c r="AM47" s="3" t="e">
        <f>calc_CBA!AU46/(1+Inp_DR)^(AM$15-2021)</f>
        <v>#REF!</v>
      </c>
      <c r="AN47" s="3" t="e">
        <f>calc_CBA!AV46/(1+Inp_DR)^(AN$15-2021)</f>
        <v>#REF!</v>
      </c>
      <c r="AO47" s="3" t="e">
        <f>calc_CBA!AW46/(1+Inp_DR)^(AO$15-2021)</f>
        <v>#REF!</v>
      </c>
      <c r="AP47" s="3" t="e">
        <f>calc_CBA!AX46/(1+Inp_DR)^(AP$15-2021)</f>
        <v>#REF!</v>
      </c>
      <c r="AQ47" s="3" t="e">
        <f>calc_CBA!AY46/(1+Inp_DR)^(AQ$15-2021)</f>
        <v>#REF!</v>
      </c>
      <c r="AR47" s="3" t="e">
        <f>calc_CBA!AZ46/(1+Inp_DR)^(AR$15-2021)</f>
        <v>#REF!</v>
      </c>
      <c r="AS47" s="3" t="e">
        <f>calc_CBA!BA46/(1+Inp_DR)^(AS$15-2021)</f>
        <v>#REF!</v>
      </c>
      <c r="AT47" s="3" t="e">
        <f>calc_CBA!BB46/(1+Inp_DR)^(AT$15-2021)</f>
        <v>#REF!</v>
      </c>
      <c r="AU47" s="3" t="e">
        <f>calc_CBA!BC46/(1+Inp_DR)^(AU$15-2021)</f>
        <v>#REF!</v>
      </c>
      <c r="AV47" s="3" t="e">
        <f>calc_CBA!BD46/(1+Inp_DR)^(AV$15-2021)</f>
        <v>#REF!</v>
      </c>
      <c r="AW47" s="3" t="e">
        <f>calc_CBA!BE46/(1+Inp_DR)^(AW$15-2021)</f>
        <v>#REF!</v>
      </c>
      <c r="AX47" s="3" t="e">
        <f>calc_CBA!BF46/(1+Inp_DR)^(AX$15-2021)</f>
        <v>#REF!</v>
      </c>
      <c r="AY47" s="3" t="e">
        <f>calc_CBA!BG46/(1+Inp_DR)^(AY$15-2021)</f>
        <v>#REF!</v>
      </c>
      <c r="AZ47" s="3" t="e">
        <f>calc_CBA!BH46/(1+Inp_DR)^(AZ$15-2021)</f>
        <v>#REF!</v>
      </c>
      <c r="BA47" s="3" t="e">
        <f>calc_CBA!BI46/(1+Inp_DR)^(BA$15-2021)</f>
        <v>#REF!</v>
      </c>
      <c r="BB47" s="3" t="e">
        <f>calc_CBA!BJ46/(1+Inp_DR)^(BB$15-2021)</f>
        <v>#REF!</v>
      </c>
      <c r="BC47" s="3" t="e">
        <f>calc_CBA!BK46/(1+Inp_DR)^(BC$15-2021)</f>
        <v>#REF!</v>
      </c>
      <c r="BD47" s="3" t="e">
        <f>calc_CBA!BL46/(1+Inp_DR)^(BD$15-2021)</f>
        <v>#REF!</v>
      </c>
      <c r="BE47" s="3" t="e">
        <f>calc_CBA!BM46/(1+Inp_DR)^(BE$15-2021)</f>
        <v>#REF!</v>
      </c>
      <c r="BF47" s="3" t="e">
        <f>calc_CBA!BN46/(1+Inp_DR)^(BF$15-2021)</f>
        <v>#REF!</v>
      </c>
      <c r="BG47" s="3" t="e">
        <f>calc_CBA!BO46/(1+Inp_DR)^(BG$15-2021)</f>
        <v>#REF!</v>
      </c>
      <c r="BH47" s="3" t="e">
        <f>calc_CBA!BP46/(1+Inp_DR)^(BH$15-2021)</f>
        <v>#REF!</v>
      </c>
      <c r="BI47" s="3" t="e">
        <f>calc_CBA!BQ46/(1+Inp_DR)^(BI$15-2021)</f>
        <v>#REF!</v>
      </c>
      <c r="BJ47" s="3" t="e">
        <f>calc_CBA!BR46/(1+Inp_DR)^(BJ$15-2021)</f>
        <v>#REF!</v>
      </c>
      <c r="BK47" s="3" t="e">
        <f>calc_CBA!BS46/(1+Inp_DR)^(BK$15-2021)</f>
        <v>#REF!</v>
      </c>
      <c r="BL47" s="3" t="e">
        <f>calc_CBA!BT46/(1+Inp_DR)^(BL$15-2021)</f>
        <v>#REF!</v>
      </c>
    </row>
    <row r="48" spans="2:64" ht="10.5" x14ac:dyDescent="0.25">
      <c r="B48" s="14">
        <v>33</v>
      </c>
      <c r="C48" s="12" t="e">
        <f>calc_CBA!C47</f>
        <v>#REF!</v>
      </c>
      <c r="D48" s="12" t="e">
        <f>calc_CBA!D47</f>
        <v>#REF!</v>
      </c>
      <c r="E48" s="12" t="e">
        <f>calc_CBA!E47</f>
        <v>#REF!</v>
      </c>
      <c r="F48" s="12" t="e">
        <f>calc_CBA!F47</f>
        <v>#REF!</v>
      </c>
      <c r="G48" s="12" t="e">
        <f>calc_CBA!G47</f>
        <v>#REF!</v>
      </c>
      <c r="H48" s="13" t="e">
        <f>calc_CBA!N47</f>
        <v>#REF!</v>
      </c>
      <c r="I48" s="13" t="e">
        <f>calc_CBA!O47</f>
        <v>#REF!</v>
      </c>
      <c r="J48" s="2" t="e">
        <f>calc_CBA!S47</f>
        <v>#REF!</v>
      </c>
      <c r="K48" s="2" t="e">
        <f>calc_CBA!T47</f>
        <v>#REF!</v>
      </c>
      <c r="L48" s="2" t="e">
        <f>calc_CBA!U47</f>
        <v>#REF!</v>
      </c>
      <c r="M48" s="18" t="e">
        <f t="shared" si="0"/>
        <v>#REF!</v>
      </c>
      <c r="N48" s="3" t="e">
        <f>calc_CBA!V47/(1+Inp_DR)^(N$15-2021)</f>
        <v>#REF!</v>
      </c>
      <c r="O48" s="3" t="e">
        <f>calc_CBA!W47/(1+Inp_DR)^(O$15-2021)</f>
        <v>#REF!</v>
      </c>
      <c r="P48" s="3" t="e">
        <f>calc_CBA!X47/(1+Inp_DR)^(P$15-2021)</f>
        <v>#REF!</v>
      </c>
      <c r="Q48" s="3" t="e">
        <f>calc_CBA!Y47/(1+Inp_DR)^(Q$15-2021)</f>
        <v>#REF!</v>
      </c>
      <c r="R48" s="3" t="e">
        <f>calc_CBA!Z47/(1+Inp_DR)^(R$15-2021)</f>
        <v>#REF!</v>
      </c>
      <c r="S48" s="3" t="e">
        <f>calc_CBA!AA47/(1+Inp_DR)^(S$15-2021)</f>
        <v>#REF!</v>
      </c>
      <c r="T48" s="3" t="e">
        <f>calc_CBA!AB47/(1+Inp_DR)^(T$15-2021)</f>
        <v>#REF!</v>
      </c>
      <c r="U48" s="3" t="e">
        <f>calc_CBA!AC47/(1+Inp_DR)^(U$15-2021)</f>
        <v>#REF!</v>
      </c>
      <c r="V48" s="3" t="e">
        <f>calc_CBA!AD47/(1+Inp_DR)^(V$15-2021)</f>
        <v>#REF!</v>
      </c>
      <c r="W48" s="3" t="e">
        <f>calc_CBA!AE47/(1+Inp_DR)^(W$15-2021)</f>
        <v>#REF!</v>
      </c>
      <c r="X48" s="3" t="e">
        <f>calc_CBA!AF47/(1+Inp_DR)^(X$15-2021)</f>
        <v>#REF!</v>
      </c>
      <c r="Y48" s="3" t="e">
        <f>calc_CBA!AG47/(1+Inp_DR)^(Y$15-2021)</f>
        <v>#REF!</v>
      </c>
      <c r="Z48" s="3" t="e">
        <f>calc_CBA!AH47/(1+Inp_DR)^(Z$15-2021)</f>
        <v>#REF!</v>
      </c>
      <c r="AA48" s="3" t="e">
        <f>calc_CBA!AI47/(1+Inp_DR)^(AA$15-2021)</f>
        <v>#REF!</v>
      </c>
      <c r="AB48" s="3" t="e">
        <f>calc_CBA!AJ47/(1+Inp_DR)^(AB$15-2021)</f>
        <v>#REF!</v>
      </c>
      <c r="AC48" s="3" t="e">
        <f>calc_CBA!AK47/(1+Inp_DR)^(AC$15-2021)</f>
        <v>#REF!</v>
      </c>
      <c r="AD48" s="3" t="e">
        <f>calc_CBA!AL47/(1+Inp_DR)^(AD$15-2021)</f>
        <v>#REF!</v>
      </c>
      <c r="AE48" s="3" t="e">
        <f>calc_CBA!AM47/(1+Inp_DR)^(AE$15-2021)</f>
        <v>#REF!</v>
      </c>
      <c r="AF48" s="3" t="e">
        <f>calc_CBA!AN47/(1+Inp_DR)^(AF$15-2021)</f>
        <v>#REF!</v>
      </c>
      <c r="AG48" s="3" t="e">
        <f>calc_CBA!AO47/(1+Inp_DR)^(AG$15-2021)</f>
        <v>#REF!</v>
      </c>
      <c r="AH48" s="3" t="e">
        <f>calc_CBA!AP47/(1+Inp_DR)^(AH$15-2021)</f>
        <v>#REF!</v>
      </c>
      <c r="AI48" s="3" t="e">
        <f>calc_CBA!AQ47/(1+Inp_DR)^(AI$15-2021)</f>
        <v>#REF!</v>
      </c>
      <c r="AJ48" s="3" t="e">
        <f>calc_CBA!AR47/(1+Inp_DR)^(AJ$15-2021)</f>
        <v>#REF!</v>
      </c>
      <c r="AK48" s="3" t="e">
        <f>calc_CBA!AS47/(1+Inp_DR)^(AK$15-2021)</f>
        <v>#REF!</v>
      </c>
      <c r="AL48" s="3" t="e">
        <f>calc_CBA!AT47/(1+Inp_DR)^(AL$15-2021)</f>
        <v>#REF!</v>
      </c>
      <c r="AM48" s="3" t="e">
        <f>calc_CBA!AU47/(1+Inp_DR)^(AM$15-2021)</f>
        <v>#REF!</v>
      </c>
      <c r="AN48" s="3" t="e">
        <f>calc_CBA!AV47/(1+Inp_DR)^(AN$15-2021)</f>
        <v>#REF!</v>
      </c>
      <c r="AO48" s="3" t="e">
        <f>calc_CBA!AW47/(1+Inp_DR)^(AO$15-2021)</f>
        <v>#REF!</v>
      </c>
      <c r="AP48" s="3" t="e">
        <f>calc_CBA!AX47/(1+Inp_DR)^(AP$15-2021)</f>
        <v>#REF!</v>
      </c>
      <c r="AQ48" s="3" t="e">
        <f>calc_CBA!AY47/(1+Inp_DR)^(AQ$15-2021)</f>
        <v>#REF!</v>
      </c>
      <c r="AR48" s="3" t="e">
        <f>calc_CBA!AZ47/(1+Inp_DR)^(AR$15-2021)</f>
        <v>#REF!</v>
      </c>
      <c r="AS48" s="3" t="e">
        <f>calc_CBA!BA47/(1+Inp_DR)^(AS$15-2021)</f>
        <v>#REF!</v>
      </c>
      <c r="AT48" s="3" t="e">
        <f>calc_CBA!BB47/(1+Inp_DR)^(AT$15-2021)</f>
        <v>#REF!</v>
      </c>
      <c r="AU48" s="3" t="e">
        <f>calc_CBA!BC47/(1+Inp_DR)^(AU$15-2021)</f>
        <v>#REF!</v>
      </c>
      <c r="AV48" s="3" t="e">
        <f>calc_CBA!BD47/(1+Inp_DR)^(AV$15-2021)</f>
        <v>#REF!</v>
      </c>
      <c r="AW48" s="3" t="e">
        <f>calc_CBA!BE47/(1+Inp_DR)^(AW$15-2021)</f>
        <v>#REF!</v>
      </c>
      <c r="AX48" s="3" t="e">
        <f>calc_CBA!BF47/(1+Inp_DR)^(AX$15-2021)</f>
        <v>#REF!</v>
      </c>
      <c r="AY48" s="3" t="e">
        <f>calc_CBA!BG47/(1+Inp_DR)^(AY$15-2021)</f>
        <v>#REF!</v>
      </c>
      <c r="AZ48" s="3" t="e">
        <f>calc_CBA!BH47/(1+Inp_DR)^(AZ$15-2021)</f>
        <v>#REF!</v>
      </c>
      <c r="BA48" s="3" t="e">
        <f>calc_CBA!BI47/(1+Inp_DR)^(BA$15-2021)</f>
        <v>#REF!</v>
      </c>
      <c r="BB48" s="3" t="e">
        <f>calc_CBA!BJ47/(1+Inp_DR)^(BB$15-2021)</f>
        <v>#REF!</v>
      </c>
      <c r="BC48" s="3" t="e">
        <f>calc_CBA!BK47/(1+Inp_DR)^(BC$15-2021)</f>
        <v>#REF!</v>
      </c>
      <c r="BD48" s="3" t="e">
        <f>calc_CBA!BL47/(1+Inp_DR)^(BD$15-2021)</f>
        <v>#REF!</v>
      </c>
      <c r="BE48" s="3" t="e">
        <f>calc_CBA!BM47/(1+Inp_DR)^(BE$15-2021)</f>
        <v>#REF!</v>
      </c>
      <c r="BF48" s="3" t="e">
        <f>calc_CBA!BN47/(1+Inp_DR)^(BF$15-2021)</f>
        <v>#REF!</v>
      </c>
      <c r="BG48" s="3" t="e">
        <f>calc_CBA!BO47/(1+Inp_DR)^(BG$15-2021)</f>
        <v>#REF!</v>
      </c>
      <c r="BH48" s="3" t="e">
        <f>calc_CBA!BP47/(1+Inp_DR)^(BH$15-2021)</f>
        <v>#REF!</v>
      </c>
      <c r="BI48" s="3" t="e">
        <f>calc_CBA!BQ47/(1+Inp_DR)^(BI$15-2021)</f>
        <v>#REF!</v>
      </c>
      <c r="BJ48" s="3" t="e">
        <f>calc_CBA!BR47/(1+Inp_DR)^(BJ$15-2021)</f>
        <v>#REF!</v>
      </c>
      <c r="BK48" s="3" t="e">
        <f>calc_CBA!BS47/(1+Inp_DR)^(BK$15-2021)</f>
        <v>#REF!</v>
      </c>
      <c r="BL48" s="3" t="e">
        <f>calc_CBA!BT47/(1+Inp_DR)^(BL$15-2021)</f>
        <v>#REF!</v>
      </c>
    </row>
    <row r="49" spans="2:64" ht="10.5" x14ac:dyDescent="0.25">
      <c r="B49" s="14">
        <v>34</v>
      </c>
      <c r="C49" s="12" t="e">
        <f>calc_CBA!C48</f>
        <v>#REF!</v>
      </c>
      <c r="D49" s="12" t="e">
        <f>calc_CBA!D48</f>
        <v>#REF!</v>
      </c>
      <c r="E49" s="12" t="e">
        <f>calc_CBA!E48</f>
        <v>#REF!</v>
      </c>
      <c r="F49" s="12" t="e">
        <f>calc_CBA!F48</f>
        <v>#REF!</v>
      </c>
      <c r="G49" s="12" t="e">
        <f>calc_CBA!G48</f>
        <v>#REF!</v>
      </c>
      <c r="H49" s="13" t="e">
        <f>calc_CBA!N48</f>
        <v>#REF!</v>
      </c>
      <c r="I49" s="13" t="e">
        <f>calc_CBA!O48</f>
        <v>#REF!</v>
      </c>
      <c r="J49" s="2" t="e">
        <f>calc_CBA!S48</f>
        <v>#REF!</v>
      </c>
      <c r="K49" s="2" t="e">
        <f>calc_CBA!T48</f>
        <v>#REF!</v>
      </c>
      <c r="L49" s="2" t="e">
        <f>calc_CBA!U48</f>
        <v>#REF!</v>
      </c>
      <c r="M49" s="18" t="e">
        <f t="shared" si="0"/>
        <v>#REF!</v>
      </c>
      <c r="N49" s="3" t="e">
        <f>calc_CBA!V48/(1+Inp_DR)^(N$15-2021)</f>
        <v>#REF!</v>
      </c>
      <c r="O49" s="3" t="e">
        <f>calc_CBA!W48/(1+Inp_DR)^(O$15-2021)</f>
        <v>#REF!</v>
      </c>
      <c r="P49" s="3" t="e">
        <f>calc_CBA!X48/(1+Inp_DR)^(P$15-2021)</f>
        <v>#REF!</v>
      </c>
      <c r="Q49" s="3" t="e">
        <f>calc_CBA!Y48/(1+Inp_DR)^(Q$15-2021)</f>
        <v>#REF!</v>
      </c>
      <c r="R49" s="3" t="e">
        <f>calc_CBA!Z48/(1+Inp_DR)^(R$15-2021)</f>
        <v>#REF!</v>
      </c>
      <c r="S49" s="3" t="e">
        <f>calc_CBA!AA48/(1+Inp_DR)^(S$15-2021)</f>
        <v>#REF!</v>
      </c>
      <c r="T49" s="3" t="e">
        <f>calc_CBA!AB48/(1+Inp_DR)^(T$15-2021)</f>
        <v>#REF!</v>
      </c>
      <c r="U49" s="3" t="e">
        <f>calc_CBA!AC48/(1+Inp_DR)^(U$15-2021)</f>
        <v>#REF!</v>
      </c>
      <c r="V49" s="3" t="e">
        <f>calc_CBA!AD48/(1+Inp_DR)^(V$15-2021)</f>
        <v>#REF!</v>
      </c>
      <c r="W49" s="3" t="e">
        <f>calc_CBA!AE48/(1+Inp_DR)^(W$15-2021)</f>
        <v>#REF!</v>
      </c>
      <c r="X49" s="3" t="e">
        <f>calc_CBA!AF48/(1+Inp_DR)^(X$15-2021)</f>
        <v>#REF!</v>
      </c>
      <c r="Y49" s="3" t="e">
        <f>calc_CBA!AG48/(1+Inp_DR)^(Y$15-2021)</f>
        <v>#REF!</v>
      </c>
      <c r="Z49" s="3" t="e">
        <f>calc_CBA!AH48/(1+Inp_DR)^(Z$15-2021)</f>
        <v>#REF!</v>
      </c>
      <c r="AA49" s="3" t="e">
        <f>calc_CBA!AI48/(1+Inp_DR)^(AA$15-2021)</f>
        <v>#REF!</v>
      </c>
      <c r="AB49" s="3" t="e">
        <f>calc_CBA!AJ48/(1+Inp_DR)^(AB$15-2021)</f>
        <v>#REF!</v>
      </c>
      <c r="AC49" s="3" t="e">
        <f>calc_CBA!AK48/(1+Inp_DR)^(AC$15-2021)</f>
        <v>#REF!</v>
      </c>
      <c r="AD49" s="3" t="e">
        <f>calc_CBA!AL48/(1+Inp_DR)^(AD$15-2021)</f>
        <v>#REF!</v>
      </c>
      <c r="AE49" s="3" t="e">
        <f>calc_CBA!AM48/(1+Inp_DR)^(AE$15-2021)</f>
        <v>#REF!</v>
      </c>
      <c r="AF49" s="3" t="e">
        <f>calc_CBA!AN48/(1+Inp_DR)^(AF$15-2021)</f>
        <v>#REF!</v>
      </c>
      <c r="AG49" s="3" t="e">
        <f>calc_CBA!AO48/(1+Inp_DR)^(AG$15-2021)</f>
        <v>#REF!</v>
      </c>
      <c r="AH49" s="3" t="e">
        <f>calc_CBA!AP48/(1+Inp_DR)^(AH$15-2021)</f>
        <v>#REF!</v>
      </c>
      <c r="AI49" s="3" t="e">
        <f>calc_CBA!AQ48/(1+Inp_DR)^(AI$15-2021)</f>
        <v>#REF!</v>
      </c>
      <c r="AJ49" s="3" t="e">
        <f>calc_CBA!AR48/(1+Inp_DR)^(AJ$15-2021)</f>
        <v>#REF!</v>
      </c>
      <c r="AK49" s="3" t="e">
        <f>calc_CBA!AS48/(1+Inp_DR)^(AK$15-2021)</f>
        <v>#REF!</v>
      </c>
      <c r="AL49" s="3" t="e">
        <f>calc_CBA!AT48/(1+Inp_DR)^(AL$15-2021)</f>
        <v>#REF!</v>
      </c>
      <c r="AM49" s="3" t="e">
        <f>calc_CBA!AU48/(1+Inp_DR)^(AM$15-2021)</f>
        <v>#REF!</v>
      </c>
      <c r="AN49" s="3" t="e">
        <f>calc_CBA!AV48/(1+Inp_DR)^(AN$15-2021)</f>
        <v>#REF!</v>
      </c>
      <c r="AO49" s="3" t="e">
        <f>calc_CBA!AW48/(1+Inp_DR)^(AO$15-2021)</f>
        <v>#REF!</v>
      </c>
      <c r="AP49" s="3" t="e">
        <f>calc_CBA!AX48/(1+Inp_DR)^(AP$15-2021)</f>
        <v>#REF!</v>
      </c>
      <c r="AQ49" s="3" t="e">
        <f>calc_CBA!AY48/(1+Inp_DR)^(AQ$15-2021)</f>
        <v>#REF!</v>
      </c>
      <c r="AR49" s="3" t="e">
        <f>calc_CBA!AZ48/(1+Inp_DR)^(AR$15-2021)</f>
        <v>#REF!</v>
      </c>
      <c r="AS49" s="3" t="e">
        <f>calc_CBA!BA48/(1+Inp_DR)^(AS$15-2021)</f>
        <v>#REF!</v>
      </c>
      <c r="AT49" s="3" t="e">
        <f>calc_CBA!BB48/(1+Inp_DR)^(AT$15-2021)</f>
        <v>#REF!</v>
      </c>
      <c r="AU49" s="3" t="e">
        <f>calc_CBA!BC48/(1+Inp_DR)^(AU$15-2021)</f>
        <v>#REF!</v>
      </c>
      <c r="AV49" s="3" t="e">
        <f>calc_CBA!BD48/(1+Inp_DR)^(AV$15-2021)</f>
        <v>#REF!</v>
      </c>
      <c r="AW49" s="3" t="e">
        <f>calc_CBA!BE48/(1+Inp_DR)^(AW$15-2021)</f>
        <v>#REF!</v>
      </c>
      <c r="AX49" s="3" t="e">
        <f>calc_CBA!BF48/(1+Inp_DR)^(AX$15-2021)</f>
        <v>#REF!</v>
      </c>
      <c r="AY49" s="3" t="e">
        <f>calc_CBA!BG48/(1+Inp_DR)^(AY$15-2021)</f>
        <v>#REF!</v>
      </c>
      <c r="AZ49" s="3" t="e">
        <f>calc_CBA!BH48/(1+Inp_DR)^(AZ$15-2021)</f>
        <v>#REF!</v>
      </c>
      <c r="BA49" s="3" t="e">
        <f>calc_CBA!BI48/(1+Inp_DR)^(BA$15-2021)</f>
        <v>#REF!</v>
      </c>
      <c r="BB49" s="3" t="e">
        <f>calc_CBA!BJ48/(1+Inp_DR)^(BB$15-2021)</f>
        <v>#REF!</v>
      </c>
      <c r="BC49" s="3" t="e">
        <f>calc_CBA!BK48/(1+Inp_DR)^(BC$15-2021)</f>
        <v>#REF!</v>
      </c>
      <c r="BD49" s="3" t="e">
        <f>calc_CBA!BL48/(1+Inp_DR)^(BD$15-2021)</f>
        <v>#REF!</v>
      </c>
      <c r="BE49" s="3" t="e">
        <f>calc_CBA!BM48/(1+Inp_DR)^(BE$15-2021)</f>
        <v>#REF!</v>
      </c>
      <c r="BF49" s="3" t="e">
        <f>calc_CBA!BN48/(1+Inp_DR)^(BF$15-2021)</f>
        <v>#REF!</v>
      </c>
      <c r="BG49" s="3" t="e">
        <f>calc_CBA!BO48/(1+Inp_DR)^(BG$15-2021)</f>
        <v>#REF!</v>
      </c>
      <c r="BH49" s="3" t="e">
        <f>calc_CBA!BP48/(1+Inp_DR)^(BH$15-2021)</f>
        <v>#REF!</v>
      </c>
      <c r="BI49" s="3" t="e">
        <f>calc_CBA!BQ48/(1+Inp_DR)^(BI$15-2021)</f>
        <v>#REF!</v>
      </c>
      <c r="BJ49" s="3" t="e">
        <f>calc_CBA!BR48/(1+Inp_DR)^(BJ$15-2021)</f>
        <v>#REF!</v>
      </c>
      <c r="BK49" s="3" t="e">
        <f>calc_CBA!BS48/(1+Inp_DR)^(BK$15-2021)</f>
        <v>#REF!</v>
      </c>
      <c r="BL49" s="3" t="e">
        <f>calc_CBA!BT48/(1+Inp_DR)^(BL$15-2021)</f>
        <v>#REF!</v>
      </c>
    </row>
    <row r="50" spans="2:64" ht="10.5" x14ac:dyDescent="0.25">
      <c r="B50" s="14">
        <v>35</v>
      </c>
      <c r="C50" s="12" t="e">
        <f>calc_CBA!C49</f>
        <v>#REF!</v>
      </c>
      <c r="D50" s="12" t="e">
        <f>calc_CBA!D49</f>
        <v>#REF!</v>
      </c>
      <c r="E50" s="12" t="e">
        <f>calc_CBA!E49</f>
        <v>#REF!</v>
      </c>
      <c r="F50" s="12" t="e">
        <f>calc_CBA!F49</f>
        <v>#REF!</v>
      </c>
      <c r="G50" s="12" t="e">
        <f>calc_CBA!G49</f>
        <v>#REF!</v>
      </c>
      <c r="H50" s="13" t="e">
        <f>calc_CBA!N49</f>
        <v>#REF!</v>
      </c>
      <c r="I50" s="13" t="e">
        <f>calc_CBA!O49</f>
        <v>#REF!</v>
      </c>
      <c r="J50" s="2" t="e">
        <f>calc_CBA!S49</f>
        <v>#REF!</v>
      </c>
      <c r="K50" s="2" t="e">
        <f>calc_CBA!T49</f>
        <v>#REF!</v>
      </c>
      <c r="L50" s="2" t="e">
        <f>calc_CBA!U49</f>
        <v>#REF!</v>
      </c>
      <c r="M50" s="18" t="e">
        <f t="shared" si="0"/>
        <v>#REF!</v>
      </c>
      <c r="N50" s="3" t="e">
        <f>calc_CBA!V49/(1+Inp_DR)^(N$15-2021)</f>
        <v>#REF!</v>
      </c>
      <c r="O50" s="3" t="e">
        <f>calc_CBA!W49/(1+Inp_DR)^(O$15-2021)</f>
        <v>#REF!</v>
      </c>
      <c r="P50" s="3" t="e">
        <f>calc_CBA!X49/(1+Inp_DR)^(P$15-2021)</f>
        <v>#REF!</v>
      </c>
      <c r="Q50" s="3" t="e">
        <f>calc_CBA!Y49/(1+Inp_DR)^(Q$15-2021)</f>
        <v>#REF!</v>
      </c>
      <c r="R50" s="3" t="e">
        <f>calc_CBA!Z49/(1+Inp_DR)^(R$15-2021)</f>
        <v>#REF!</v>
      </c>
      <c r="S50" s="3" t="e">
        <f>calc_CBA!AA49/(1+Inp_DR)^(S$15-2021)</f>
        <v>#REF!</v>
      </c>
      <c r="T50" s="3" t="e">
        <f>calc_CBA!AB49/(1+Inp_DR)^(T$15-2021)</f>
        <v>#REF!</v>
      </c>
      <c r="U50" s="3" t="e">
        <f>calc_CBA!AC49/(1+Inp_DR)^(U$15-2021)</f>
        <v>#REF!</v>
      </c>
      <c r="V50" s="3" t="e">
        <f>calc_CBA!AD49/(1+Inp_DR)^(V$15-2021)</f>
        <v>#REF!</v>
      </c>
      <c r="W50" s="3" t="e">
        <f>calc_CBA!AE49/(1+Inp_DR)^(W$15-2021)</f>
        <v>#REF!</v>
      </c>
      <c r="X50" s="3" t="e">
        <f>calc_CBA!AF49/(1+Inp_DR)^(X$15-2021)</f>
        <v>#REF!</v>
      </c>
      <c r="Y50" s="3" t="e">
        <f>calc_CBA!AG49/(1+Inp_DR)^(Y$15-2021)</f>
        <v>#REF!</v>
      </c>
      <c r="Z50" s="3" t="e">
        <f>calc_CBA!AH49/(1+Inp_DR)^(Z$15-2021)</f>
        <v>#REF!</v>
      </c>
      <c r="AA50" s="3" t="e">
        <f>calc_CBA!AI49/(1+Inp_DR)^(AA$15-2021)</f>
        <v>#REF!</v>
      </c>
      <c r="AB50" s="3" t="e">
        <f>calc_CBA!AJ49/(1+Inp_DR)^(AB$15-2021)</f>
        <v>#REF!</v>
      </c>
      <c r="AC50" s="3" t="e">
        <f>calc_CBA!AK49/(1+Inp_DR)^(AC$15-2021)</f>
        <v>#REF!</v>
      </c>
      <c r="AD50" s="3" t="e">
        <f>calc_CBA!AL49/(1+Inp_DR)^(AD$15-2021)</f>
        <v>#REF!</v>
      </c>
      <c r="AE50" s="3" t="e">
        <f>calc_CBA!AM49/(1+Inp_DR)^(AE$15-2021)</f>
        <v>#REF!</v>
      </c>
      <c r="AF50" s="3" t="e">
        <f>calc_CBA!AN49/(1+Inp_DR)^(AF$15-2021)</f>
        <v>#REF!</v>
      </c>
      <c r="AG50" s="3" t="e">
        <f>calc_CBA!AO49/(1+Inp_DR)^(AG$15-2021)</f>
        <v>#REF!</v>
      </c>
      <c r="AH50" s="3" t="e">
        <f>calc_CBA!AP49/(1+Inp_DR)^(AH$15-2021)</f>
        <v>#REF!</v>
      </c>
      <c r="AI50" s="3" t="e">
        <f>calc_CBA!AQ49/(1+Inp_DR)^(AI$15-2021)</f>
        <v>#REF!</v>
      </c>
      <c r="AJ50" s="3" t="e">
        <f>calc_CBA!AR49/(1+Inp_DR)^(AJ$15-2021)</f>
        <v>#REF!</v>
      </c>
      <c r="AK50" s="3" t="e">
        <f>calc_CBA!AS49/(1+Inp_DR)^(AK$15-2021)</f>
        <v>#REF!</v>
      </c>
      <c r="AL50" s="3" t="e">
        <f>calc_CBA!AT49/(1+Inp_DR)^(AL$15-2021)</f>
        <v>#REF!</v>
      </c>
      <c r="AM50" s="3" t="e">
        <f>calc_CBA!AU49/(1+Inp_DR)^(AM$15-2021)</f>
        <v>#REF!</v>
      </c>
      <c r="AN50" s="3" t="e">
        <f>calc_CBA!AV49/(1+Inp_DR)^(AN$15-2021)</f>
        <v>#REF!</v>
      </c>
      <c r="AO50" s="3" t="e">
        <f>calc_CBA!AW49/(1+Inp_DR)^(AO$15-2021)</f>
        <v>#REF!</v>
      </c>
      <c r="AP50" s="3" t="e">
        <f>calc_CBA!AX49/(1+Inp_DR)^(AP$15-2021)</f>
        <v>#REF!</v>
      </c>
      <c r="AQ50" s="3" t="e">
        <f>calc_CBA!AY49/(1+Inp_DR)^(AQ$15-2021)</f>
        <v>#REF!</v>
      </c>
      <c r="AR50" s="3" t="e">
        <f>calc_CBA!AZ49/(1+Inp_DR)^(AR$15-2021)</f>
        <v>#REF!</v>
      </c>
      <c r="AS50" s="3" t="e">
        <f>calc_CBA!BA49/(1+Inp_DR)^(AS$15-2021)</f>
        <v>#REF!</v>
      </c>
      <c r="AT50" s="3" t="e">
        <f>calc_CBA!BB49/(1+Inp_DR)^(AT$15-2021)</f>
        <v>#REF!</v>
      </c>
      <c r="AU50" s="3" t="e">
        <f>calc_CBA!BC49/(1+Inp_DR)^(AU$15-2021)</f>
        <v>#REF!</v>
      </c>
      <c r="AV50" s="3" t="e">
        <f>calc_CBA!BD49/(1+Inp_DR)^(AV$15-2021)</f>
        <v>#REF!</v>
      </c>
      <c r="AW50" s="3" t="e">
        <f>calc_CBA!BE49/(1+Inp_DR)^(AW$15-2021)</f>
        <v>#REF!</v>
      </c>
      <c r="AX50" s="3" t="e">
        <f>calc_CBA!BF49/(1+Inp_DR)^(AX$15-2021)</f>
        <v>#REF!</v>
      </c>
      <c r="AY50" s="3" t="e">
        <f>calc_CBA!BG49/(1+Inp_DR)^(AY$15-2021)</f>
        <v>#REF!</v>
      </c>
      <c r="AZ50" s="3" t="e">
        <f>calc_CBA!BH49/(1+Inp_DR)^(AZ$15-2021)</f>
        <v>#REF!</v>
      </c>
      <c r="BA50" s="3" t="e">
        <f>calc_CBA!BI49/(1+Inp_DR)^(BA$15-2021)</f>
        <v>#REF!</v>
      </c>
      <c r="BB50" s="3" t="e">
        <f>calc_CBA!BJ49/(1+Inp_DR)^(BB$15-2021)</f>
        <v>#REF!</v>
      </c>
      <c r="BC50" s="3" t="e">
        <f>calc_CBA!BK49/(1+Inp_DR)^(BC$15-2021)</f>
        <v>#REF!</v>
      </c>
      <c r="BD50" s="3" t="e">
        <f>calc_CBA!BL49/(1+Inp_DR)^(BD$15-2021)</f>
        <v>#REF!</v>
      </c>
      <c r="BE50" s="3" t="e">
        <f>calc_CBA!BM49/(1+Inp_DR)^(BE$15-2021)</f>
        <v>#REF!</v>
      </c>
      <c r="BF50" s="3" t="e">
        <f>calc_CBA!BN49/(1+Inp_DR)^(BF$15-2021)</f>
        <v>#REF!</v>
      </c>
      <c r="BG50" s="3" t="e">
        <f>calc_CBA!BO49/(1+Inp_DR)^(BG$15-2021)</f>
        <v>#REF!</v>
      </c>
      <c r="BH50" s="3" t="e">
        <f>calc_CBA!BP49/(1+Inp_DR)^(BH$15-2021)</f>
        <v>#REF!</v>
      </c>
      <c r="BI50" s="3" t="e">
        <f>calc_CBA!BQ49/(1+Inp_DR)^(BI$15-2021)</f>
        <v>#REF!</v>
      </c>
      <c r="BJ50" s="3" t="e">
        <f>calc_CBA!BR49/(1+Inp_DR)^(BJ$15-2021)</f>
        <v>#REF!</v>
      </c>
      <c r="BK50" s="3" t="e">
        <f>calc_CBA!BS49/(1+Inp_DR)^(BK$15-2021)</f>
        <v>#REF!</v>
      </c>
      <c r="BL50" s="3" t="e">
        <f>calc_CBA!BT49/(1+Inp_DR)^(BL$15-2021)</f>
        <v>#REF!</v>
      </c>
    </row>
    <row r="51" spans="2:64" ht="10.5" x14ac:dyDescent="0.25">
      <c r="B51" s="14">
        <v>36</v>
      </c>
      <c r="C51" s="12" t="e">
        <f>calc_CBA!C50</f>
        <v>#REF!</v>
      </c>
      <c r="D51" s="12" t="e">
        <f>calc_CBA!D50</f>
        <v>#REF!</v>
      </c>
      <c r="E51" s="12" t="e">
        <f>calc_CBA!E50</f>
        <v>#REF!</v>
      </c>
      <c r="F51" s="12" t="e">
        <f>calc_CBA!F50</f>
        <v>#REF!</v>
      </c>
      <c r="G51" s="12" t="e">
        <f>calc_CBA!G50</f>
        <v>#REF!</v>
      </c>
      <c r="H51" s="13" t="e">
        <f>calc_CBA!N50</f>
        <v>#REF!</v>
      </c>
      <c r="I51" s="13" t="e">
        <f>calc_CBA!O50</f>
        <v>#REF!</v>
      </c>
      <c r="J51" s="2" t="e">
        <f>calc_CBA!S50</f>
        <v>#REF!</v>
      </c>
      <c r="K51" s="2" t="e">
        <f>calc_CBA!T50</f>
        <v>#REF!</v>
      </c>
      <c r="L51" s="2" t="e">
        <f>calc_CBA!U50</f>
        <v>#REF!</v>
      </c>
      <c r="M51" s="18" t="e">
        <f t="shared" si="0"/>
        <v>#REF!</v>
      </c>
      <c r="N51" s="3" t="e">
        <f>calc_CBA!V50/(1+Inp_DR)^(N$15-2021)</f>
        <v>#REF!</v>
      </c>
      <c r="O51" s="3" t="e">
        <f>calc_CBA!W50/(1+Inp_DR)^(O$15-2021)</f>
        <v>#REF!</v>
      </c>
      <c r="P51" s="3" t="e">
        <f>calc_CBA!X50/(1+Inp_DR)^(P$15-2021)</f>
        <v>#REF!</v>
      </c>
      <c r="Q51" s="3" t="e">
        <f>calc_CBA!Y50/(1+Inp_DR)^(Q$15-2021)</f>
        <v>#REF!</v>
      </c>
      <c r="R51" s="3" t="e">
        <f>calc_CBA!Z50/(1+Inp_DR)^(R$15-2021)</f>
        <v>#REF!</v>
      </c>
      <c r="S51" s="3" t="e">
        <f>calc_CBA!AA50/(1+Inp_DR)^(S$15-2021)</f>
        <v>#REF!</v>
      </c>
      <c r="T51" s="3" t="e">
        <f>calc_CBA!AB50/(1+Inp_DR)^(T$15-2021)</f>
        <v>#REF!</v>
      </c>
      <c r="U51" s="3" t="e">
        <f>calc_CBA!AC50/(1+Inp_DR)^(U$15-2021)</f>
        <v>#REF!</v>
      </c>
      <c r="V51" s="3" t="e">
        <f>calc_CBA!AD50/(1+Inp_DR)^(V$15-2021)</f>
        <v>#REF!</v>
      </c>
      <c r="W51" s="3" t="e">
        <f>calc_CBA!AE50/(1+Inp_DR)^(W$15-2021)</f>
        <v>#REF!</v>
      </c>
      <c r="X51" s="3" t="e">
        <f>calc_CBA!AF50/(1+Inp_DR)^(X$15-2021)</f>
        <v>#REF!</v>
      </c>
      <c r="Y51" s="3" t="e">
        <f>calc_CBA!AG50/(1+Inp_DR)^(Y$15-2021)</f>
        <v>#REF!</v>
      </c>
      <c r="Z51" s="3" t="e">
        <f>calc_CBA!AH50/(1+Inp_DR)^(Z$15-2021)</f>
        <v>#REF!</v>
      </c>
      <c r="AA51" s="3" t="e">
        <f>calc_CBA!AI50/(1+Inp_DR)^(AA$15-2021)</f>
        <v>#REF!</v>
      </c>
      <c r="AB51" s="3" t="e">
        <f>calc_CBA!AJ50/(1+Inp_DR)^(AB$15-2021)</f>
        <v>#REF!</v>
      </c>
      <c r="AC51" s="3" t="e">
        <f>calc_CBA!AK50/(1+Inp_DR)^(AC$15-2021)</f>
        <v>#REF!</v>
      </c>
      <c r="AD51" s="3" t="e">
        <f>calc_CBA!AL50/(1+Inp_DR)^(AD$15-2021)</f>
        <v>#REF!</v>
      </c>
      <c r="AE51" s="3" t="e">
        <f>calc_CBA!AM50/(1+Inp_DR)^(AE$15-2021)</f>
        <v>#REF!</v>
      </c>
      <c r="AF51" s="3" t="e">
        <f>calc_CBA!AN50/(1+Inp_DR)^(AF$15-2021)</f>
        <v>#REF!</v>
      </c>
      <c r="AG51" s="3" t="e">
        <f>calc_CBA!AO50/(1+Inp_DR)^(AG$15-2021)</f>
        <v>#REF!</v>
      </c>
      <c r="AH51" s="3" t="e">
        <f>calc_CBA!AP50/(1+Inp_DR)^(AH$15-2021)</f>
        <v>#REF!</v>
      </c>
      <c r="AI51" s="3" t="e">
        <f>calc_CBA!AQ50/(1+Inp_DR)^(AI$15-2021)</f>
        <v>#REF!</v>
      </c>
      <c r="AJ51" s="3" t="e">
        <f>calc_CBA!AR50/(1+Inp_DR)^(AJ$15-2021)</f>
        <v>#REF!</v>
      </c>
      <c r="AK51" s="3" t="e">
        <f>calc_CBA!AS50/(1+Inp_DR)^(AK$15-2021)</f>
        <v>#REF!</v>
      </c>
      <c r="AL51" s="3" t="e">
        <f>calc_CBA!AT50/(1+Inp_DR)^(AL$15-2021)</f>
        <v>#REF!</v>
      </c>
      <c r="AM51" s="3" t="e">
        <f>calc_CBA!AU50/(1+Inp_DR)^(AM$15-2021)</f>
        <v>#REF!</v>
      </c>
      <c r="AN51" s="3" t="e">
        <f>calc_CBA!AV50/(1+Inp_DR)^(AN$15-2021)</f>
        <v>#REF!</v>
      </c>
      <c r="AO51" s="3" t="e">
        <f>calc_CBA!AW50/(1+Inp_DR)^(AO$15-2021)</f>
        <v>#REF!</v>
      </c>
      <c r="AP51" s="3" t="e">
        <f>calc_CBA!AX50/(1+Inp_DR)^(AP$15-2021)</f>
        <v>#REF!</v>
      </c>
      <c r="AQ51" s="3" t="e">
        <f>calc_CBA!AY50/(1+Inp_DR)^(AQ$15-2021)</f>
        <v>#REF!</v>
      </c>
      <c r="AR51" s="3" t="e">
        <f>calc_CBA!AZ50/(1+Inp_DR)^(AR$15-2021)</f>
        <v>#REF!</v>
      </c>
      <c r="AS51" s="3" t="e">
        <f>calc_CBA!BA50/(1+Inp_DR)^(AS$15-2021)</f>
        <v>#REF!</v>
      </c>
      <c r="AT51" s="3" t="e">
        <f>calc_CBA!BB50/(1+Inp_DR)^(AT$15-2021)</f>
        <v>#REF!</v>
      </c>
      <c r="AU51" s="3" t="e">
        <f>calc_CBA!BC50/(1+Inp_DR)^(AU$15-2021)</f>
        <v>#REF!</v>
      </c>
      <c r="AV51" s="3" t="e">
        <f>calc_CBA!BD50/(1+Inp_DR)^(AV$15-2021)</f>
        <v>#REF!</v>
      </c>
      <c r="AW51" s="3" t="e">
        <f>calc_CBA!BE50/(1+Inp_DR)^(AW$15-2021)</f>
        <v>#REF!</v>
      </c>
      <c r="AX51" s="3" t="e">
        <f>calc_CBA!BF50/(1+Inp_DR)^(AX$15-2021)</f>
        <v>#REF!</v>
      </c>
      <c r="AY51" s="3" t="e">
        <f>calc_CBA!BG50/(1+Inp_DR)^(AY$15-2021)</f>
        <v>#REF!</v>
      </c>
      <c r="AZ51" s="3" t="e">
        <f>calc_CBA!BH50/(1+Inp_DR)^(AZ$15-2021)</f>
        <v>#REF!</v>
      </c>
      <c r="BA51" s="3" t="e">
        <f>calc_CBA!BI50/(1+Inp_DR)^(BA$15-2021)</f>
        <v>#REF!</v>
      </c>
      <c r="BB51" s="3" t="e">
        <f>calc_CBA!BJ50/(1+Inp_DR)^(BB$15-2021)</f>
        <v>#REF!</v>
      </c>
      <c r="BC51" s="3" t="e">
        <f>calc_CBA!BK50/(1+Inp_DR)^(BC$15-2021)</f>
        <v>#REF!</v>
      </c>
      <c r="BD51" s="3" t="e">
        <f>calc_CBA!BL50/(1+Inp_DR)^(BD$15-2021)</f>
        <v>#REF!</v>
      </c>
      <c r="BE51" s="3" t="e">
        <f>calc_CBA!BM50/(1+Inp_DR)^(BE$15-2021)</f>
        <v>#REF!</v>
      </c>
      <c r="BF51" s="3" t="e">
        <f>calc_CBA!BN50/(1+Inp_DR)^(BF$15-2021)</f>
        <v>#REF!</v>
      </c>
      <c r="BG51" s="3" t="e">
        <f>calc_CBA!BO50/(1+Inp_DR)^(BG$15-2021)</f>
        <v>#REF!</v>
      </c>
      <c r="BH51" s="3" t="e">
        <f>calc_CBA!BP50/(1+Inp_DR)^(BH$15-2021)</f>
        <v>#REF!</v>
      </c>
      <c r="BI51" s="3" t="e">
        <f>calc_CBA!BQ50/(1+Inp_DR)^(BI$15-2021)</f>
        <v>#REF!</v>
      </c>
      <c r="BJ51" s="3" t="e">
        <f>calc_CBA!BR50/(1+Inp_DR)^(BJ$15-2021)</f>
        <v>#REF!</v>
      </c>
      <c r="BK51" s="3" t="e">
        <f>calc_CBA!BS50/(1+Inp_DR)^(BK$15-2021)</f>
        <v>#REF!</v>
      </c>
      <c r="BL51" s="3" t="e">
        <f>calc_CBA!BT50/(1+Inp_DR)^(BL$15-2021)</f>
        <v>#REF!</v>
      </c>
    </row>
    <row r="52" spans="2:64" ht="10.5" x14ac:dyDescent="0.25">
      <c r="B52" s="14">
        <v>37</v>
      </c>
      <c r="C52" s="12" t="e">
        <f>calc_CBA!C51</f>
        <v>#REF!</v>
      </c>
      <c r="D52" s="12" t="e">
        <f>calc_CBA!D51</f>
        <v>#REF!</v>
      </c>
      <c r="E52" s="12" t="e">
        <f>calc_CBA!E51</f>
        <v>#REF!</v>
      </c>
      <c r="F52" s="12" t="e">
        <f>calc_CBA!F51</f>
        <v>#REF!</v>
      </c>
      <c r="G52" s="12" t="e">
        <f>calc_CBA!G51</f>
        <v>#REF!</v>
      </c>
      <c r="H52" s="13" t="e">
        <f>calc_CBA!N51</f>
        <v>#REF!</v>
      </c>
      <c r="I52" s="13" t="e">
        <f>calc_CBA!O51</f>
        <v>#REF!</v>
      </c>
      <c r="J52" s="2" t="e">
        <f>calc_CBA!S51</f>
        <v>#REF!</v>
      </c>
      <c r="K52" s="2" t="e">
        <f>calc_CBA!T51</f>
        <v>#REF!</v>
      </c>
      <c r="L52" s="2" t="e">
        <f>calc_CBA!U51</f>
        <v>#REF!</v>
      </c>
      <c r="M52" s="18" t="e">
        <f t="shared" si="0"/>
        <v>#REF!</v>
      </c>
      <c r="N52" s="3" t="e">
        <f>calc_CBA!V51/(1+Inp_DR)^(N$15-2021)</f>
        <v>#REF!</v>
      </c>
      <c r="O52" s="3" t="e">
        <f>calc_CBA!W51/(1+Inp_DR)^(O$15-2021)</f>
        <v>#REF!</v>
      </c>
      <c r="P52" s="3" t="e">
        <f>calc_CBA!X51/(1+Inp_DR)^(P$15-2021)</f>
        <v>#REF!</v>
      </c>
      <c r="Q52" s="3" t="e">
        <f>calc_CBA!Y51/(1+Inp_DR)^(Q$15-2021)</f>
        <v>#REF!</v>
      </c>
      <c r="R52" s="3" t="e">
        <f>calc_CBA!Z51/(1+Inp_DR)^(R$15-2021)</f>
        <v>#REF!</v>
      </c>
      <c r="S52" s="3" t="e">
        <f>calc_CBA!AA51/(1+Inp_DR)^(S$15-2021)</f>
        <v>#REF!</v>
      </c>
      <c r="T52" s="3" t="e">
        <f>calc_CBA!AB51/(1+Inp_DR)^(T$15-2021)</f>
        <v>#REF!</v>
      </c>
      <c r="U52" s="3" t="e">
        <f>calc_CBA!AC51/(1+Inp_DR)^(U$15-2021)</f>
        <v>#REF!</v>
      </c>
      <c r="V52" s="3" t="e">
        <f>calc_CBA!AD51/(1+Inp_DR)^(V$15-2021)</f>
        <v>#REF!</v>
      </c>
      <c r="W52" s="3" t="e">
        <f>calc_CBA!AE51/(1+Inp_DR)^(W$15-2021)</f>
        <v>#REF!</v>
      </c>
      <c r="X52" s="3" t="e">
        <f>calc_CBA!AF51/(1+Inp_DR)^(X$15-2021)</f>
        <v>#REF!</v>
      </c>
      <c r="Y52" s="3" t="e">
        <f>calc_CBA!AG51/(1+Inp_DR)^(Y$15-2021)</f>
        <v>#REF!</v>
      </c>
      <c r="Z52" s="3" t="e">
        <f>calc_CBA!AH51/(1+Inp_DR)^(Z$15-2021)</f>
        <v>#REF!</v>
      </c>
      <c r="AA52" s="3" t="e">
        <f>calc_CBA!AI51/(1+Inp_DR)^(AA$15-2021)</f>
        <v>#REF!</v>
      </c>
      <c r="AB52" s="3" t="e">
        <f>calc_CBA!AJ51/(1+Inp_DR)^(AB$15-2021)</f>
        <v>#REF!</v>
      </c>
      <c r="AC52" s="3" t="e">
        <f>calc_CBA!AK51/(1+Inp_DR)^(AC$15-2021)</f>
        <v>#REF!</v>
      </c>
      <c r="AD52" s="3" t="e">
        <f>calc_CBA!AL51/(1+Inp_DR)^(AD$15-2021)</f>
        <v>#REF!</v>
      </c>
      <c r="AE52" s="3" t="e">
        <f>calc_CBA!AM51/(1+Inp_DR)^(AE$15-2021)</f>
        <v>#REF!</v>
      </c>
      <c r="AF52" s="3" t="e">
        <f>calc_CBA!AN51/(1+Inp_DR)^(AF$15-2021)</f>
        <v>#REF!</v>
      </c>
      <c r="AG52" s="3" t="e">
        <f>calc_CBA!AO51/(1+Inp_DR)^(AG$15-2021)</f>
        <v>#REF!</v>
      </c>
      <c r="AH52" s="3" t="e">
        <f>calc_CBA!AP51/(1+Inp_DR)^(AH$15-2021)</f>
        <v>#REF!</v>
      </c>
      <c r="AI52" s="3" t="e">
        <f>calc_CBA!AQ51/(1+Inp_DR)^(AI$15-2021)</f>
        <v>#REF!</v>
      </c>
      <c r="AJ52" s="3" t="e">
        <f>calc_CBA!AR51/(1+Inp_DR)^(AJ$15-2021)</f>
        <v>#REF!</v>
      </c>
      <c r="AK52" s="3" t="e">
        <f>calc_CBA!AS51/(1+Inp_DR)^(AK$15-2021)</f>
        <v>#REF!</v>
      </c>
      <c r="AL52" s="3" t="e">
        <f>calc_CBA!AT51/(1+Inp_DR)^(AL$15-2021)</f>
        <v>#REF!</v>
      </c>
      <c r="AM52" s="3" t="e">
        <f>calc_CBA!AU51/(1+Inp_DR)^(AM$15-2021)</f>
        <v>#REF!</v>
      </c>
      <c r="AN52" s="3" t="e">
        <f>calc_CBA!AV51/(1+Inp_DR)^(AN$15-2021)</f>
        <v>#REF!</v>
      </c>
      <c r="AO52" s="3" t="e">
        <f>calc_CBA!AW51/(1+Inp_DR)^(AO$15-2021)</f>
        <v>#REF!</v>
      </c>
      <c r="AP52" s="3" t="e">
        <f>calc_CBA!AX51/(1+Inp_DR)^(AP$15-2021)</f>
        <v>#REF!</v>
      </c>
      <c r="AQ52" s="3" t="e">
        <f>calc_CBA!AY51/(1+Inp_DR)^(AQ$15-2021)</f>
        <v>#REF!</v>
      </c>
      <c r="AR52" s="3" t="e">
        <f>calc_CBA!AZ51/(1+Inp_DR)^(AR$15-2021)</f>
        <v>#REF!</v>
      </c>
      <c r="AS52" s="3" t="e">
        <f>calc_CBA!BA51/(1+Inp_DR)^(AS$15-2021)</f>
        <v>#REF!</v>
      </c>
      <c r="AT52" s="3" t="e">
        <f>calc_CBA!BB51/(1+Inp_DR)^(AT$15-2021)</f>
        <v>#REF!</v>
      </c>
      <c r="AU52" s="3" t="e">
        <f>calc_CBA!BC51/(1+Inp_DR)^(AU$15-2021)</f>
        <v>#REF!</v>
      </c>
      <c r="AV52" s="3" t="e">
        <f>calc_CBA!BD51/(1+Inp_DR)^(AV$15-2021)</f>
        <v>#REF!</v>
      </c>
      <c r="AW52" s="3" t="e">
        <f>calc_CBA!BE51/(1+Inp_DR)^(AW$15-2021)</f>
        <v>#REF!</v>
      </c>
      <c r="AX52" s="3" t="e">
        <f>calc_CBA!BF51/(1+Inp_DR)^(AX$15-2021)</f>
        <v>#REF!</v>
      </c>
      <c r="AY52" s="3" t="e">
        <f>calc_CBA!BG51/(1+Inp_DR)^(AY$15-2021)</f>
        <v>#REF!</v>
      </c>
      <c r="AZ52" s="3" t="e">
        <f>calc_CBA!BH51/(1+Inp_DR)^(AZ$15-2021)</f>
        <v>#REF!</v>
      </c>
      <c r="BA52" s="3" t="e">
        <f>calc_CBA!BI51/(1+Inp_DR)^(BA$15-2021)</f>
        <v>#REF!</v>
      </c>
      <c r="BB52" s="3" t="e">
        <f>calc_CBA!BJ51/(1+Inp_DR)^(BB$15-2021)</f>
        <v>#REF!</v>
      </c>
      <c r="BC52" s="3" t="e">
        <f>calc_CBA!BK51/(1+Inp_DR)^(BC$15-2021)</f>
        <v>#REF!</v>
      </c>
      <c r="BD52" s="3" t="e">
        <f>calc_CBA!BL51/(1+Inp_DR)^(BD$15-2021)</f>
        <v>#REF!</v>
      </c>
      <c r="BE52" s="3" t="e">
        <f>calc_CBA!BM51/(1+Inp_DR)^(BE$15-2021)</f>
        <v>#REF!</v>
      </c>
      <c r="BF52" s="3" t="e">
        <f>calc_CBA!BN51/(1+Inp_DR)^(BF$15-2021)</f>
        <v>#REF!</v>
      </c>
      <c r="BG52" s="3" t="e">
        <f>calc_CBA!BO51/(1+Inp_DR)^(BG$15-2021)</f>
        <v>#REF!</v>
      </c>
      <c r="BH52" s="3" t="e">
        <f>calc_CBA!BP51/(1+Inp_DR)^(BH$15-2021)</f>
        <v>#REF!</v>
      </c>
      <c r="BI52" s="3" t="e">
        <f>calc_CBA!BQ51/(1+Inp_DR)^(BI$15-2021)</f>
        <v>#REF!</v>
      </c>
      <c r="BJ52" s="3" t="e">
        <f>calc_CBA!BR51/(1+Inp_DR)^(BJ$15-2021)</f>
        <v>#REF!</v>
      </c>
      <c r="BK52" s="3" t="e">
        <f>calc_CBA!BS51/(1+Inp_DR)^(BK$15-2021)</f>
        <v>#REF!</v>
      </c>
      <c r="BL52" s="3" t="e">
        <f>calc_CBA!BT51/(1+Inp_DR)^(BL$15-2021)</f>
        <v>#REF!</v>
      </c>
    </row>
    <row r="53" spans="2:64" ht="10.5" x14ac:dyDescent="0.25">
      <c r="B53" s="14">
        <v>38</v>
      </c>
      <c r="C53" s="12" t="e">
        <f>calc_CBA!C52</f>
        <v>#REF!</v>
      </c>
      <c r="D53" s="12" t="e">
        <f>calc_CBA!D52</f>
        <v>#REF!</v>
      </c>
      <c r="E53" s="12" t="e">
        <f>calc_CBA!E52</f>
        <v>#REF!</v>
      </c>
      <c r="F53" s="12" t="e">
        <f>calc_CBA!F52</f>
        <v>#REF!</v>
      </c>
      <c r="G53" s="12" t="e">
        <f>calc_CBA!G52</f>
        <v>#REF!</v>
      </c>
      <c r="H53" s="13" t="e">
        <f>calc_CBA!N52</f>
        <v>#REF!</v>
      </c>
      <c r="I53" s="13" t="e">
        <f>calc_CBA!O52</f>
        <v>#REF!</v>
      </c>
      <c r="J53" s="2" t="e">
        <f>calc_CBA!S52</f>
        <v>#REF!</v>
      </c>
      <c r="K53" s="2" t="e">
        <f>calc_CBA!T52</f>
        <v>#REF!</v>
      </c>
      <c r="L53" s="2" t="e">
        <f>calc_CBA!U52</f>
        <v>#REF!</v>
      </c>
      <c r="M53" s="18" t="e">
        <f t="shared" si="0"/>
        <v>#REF!</v>
      </c>
      <c r="N53" s="3" t="e">
        <f>calc_CBA!V52/(1+Inp_DR)^(N$15-2021)</f>
        <v>#REF!</v>
      </c>
      <c r="O53" s="3" t="e">
        <f>calc_CBA!W52/(1+Inp_DR)^(O$15-2021)</f>
        <v>#REF!</v>
      </c>
      <c r="P53" s="3" t="e">
        <f>calc_CBA!X52/(1+Inp_DR)^(P$15-2021)</f>
        <v>#REF!</v>
      </c>
      <c r="Q53" s="3" t="e">
        <f>calc_CBA!Y52/(1+Inp_DR)^(Q$15-2021)</f>
        <v>#REF!</v>
      </c>
      <c r="R53" s="3" t="e">
        <f>calc_CBA!Z52/(1+Inp_DR)^(R$15-2021)</f>
        <v>#REF!</v>
      </c>
      <c r="S53" s="3" t="e">
        <f>calc_CBA!AA52/(1+Inp_DR)^(S$15-2021)</f>
        <v>#REF!</v>
      </c>
      <c r="T53" s="3" t="e">
        <f>calc_CBA!AB52/(1+Inp_DR)^(T$15-2021)</f>
        <v>#REF!</v>
      </c>
      <c r="U53" s="3" t="e">
        <f>calc_CBA!AC52/(1+Inp_DR)^(U$15-2021)</f>
        <v>#REF!</v>
      </c>
      <c r="V53" s="3" t="e">
        <f>calc_CBA!AD52/(1+Inp_DR)^(V$15-2021)</f>
        <v>#REF!</v>
      </c>
      <c r="W53" s="3" t="e">
        <f>calc_CBA!AE52/(1+Inp_DR)^(W$15-2021)</f>
        <v>#REF!</v>
      </c>
      <c r="X53" s="3" t="e">
        <f>calc_CBA!AF52/(1+Inp_DR)^(X$15-2021)</f>
        <v>#REF!</v>
      </c>
      <c r="Y53" s="3" t="e">
        <f>calc_CBA!AG52/(1+Inp_DR)^(Y$15-2021)</f>
        <v>#REF!</v>
      </c>
      <c r="Z53" s="3" t="e">
        <f>calc_CBA!AH52/(1+Inp_DR)^(Z$15-2021)</f>
        <v>#REF!</v>
      </c>
      <c r="AA53" s="3" t="e">
        <f>calc_CBA!AI52/(1+Inp_DR)^(AA$15-2021)</f>
        <v>#REF!</v>
      </c>
      <c r="AB53" s="3" t="e">
        <f>calc_CBA!AJ52/(1+Inp_DR)^(AB$15-2021)</f>
        <v>#REF!</v>
      </c>
      <c r="AC53" s="3" t="e">
        <f>calc_CBA!AK52/(1+Inp_DR)^(AC$15-2021)</f>
        <v>#REF!</v>
      </c>
      <c r="AD53" s="3" t="e">
        <f>calc_CBA!AL52/(1+Inp_DR)^(AD$15-2021)</f>
        <v>#REF!</v>
      </c>
      <c r="AE53" s="3" t="e">
        <f>calc_CBA!AM52/(1+Inp_DR)^(AE$15-2021)</f>
        <v>#REF!</v>
      </c>
      <c r="AF53" s="3" t="e">
        <f>calc_CBA!AN52/(1+Inp_DR)^(AF$15-2021)</f>
        <v>#REF!</v>
      </c>
      <c r="AG53" s="3" t="e">
        <f>calc_CBA!AO52/(1+Inp_DR)^(AG$15-2021)</f>
        <v>#REF!</v>
      </c>
      <c r="AH53" s="3" t="e">
        <f>calc_CBA!AP52/(1+Inp_DR)^(AH$15-2021)</f>
        <v>#REF!</v>
      </c>
      <c r="AI53" s="3" t="e">
        <f>calc_CBA!AQ52/(1+Inp_DR)^(AI$15-2021)</f>
        <v>#REF!</v>
      </c>
      <c r="AJ53" s="3" t="e">
        <f>calc_CBA!AR52/(1+Inp_DR)^(AJ$15-2021)</f>
        <v>#REF!</v>
      </c>
      <c r="AK53" s="3" t="e">
        <f>calc_CBA!AS52/(1+Inp_DR)^(AK$15-2021)</f>
        <v>#REF!</v>
      </c>
      <c r="AL53" s="3" t="e">
        <f>calc_CBA!AT52/(1+Inp_DR)^(AL$15-2021)</f>
        <v>#REF!</v>
      </c>
      <c r="AM53" s="3" t="e">
        <f>calc_CBA!AU52/(1+Inp_DR)^(AM$15-2021)</f>
        <v>#REF!</v>
      </c>
      <c r="AN53" s="3" t="e">
        <f>calc_CBA!AV52/(1+Inp_DR)^(AN$15-2021)</f>
        <v>#REF!</v>
      </c>
      <c r="AO53" s="3" t="e">
        <f>calc_CBA!AW52/(1+Inp_DR)^(AO$15-2021)</f>
        <v>#REF!</v>
      </c>
      <c r="AP53" s="3" t="e">
        <f>calc_CBA!AX52/(1+Inp_DR)^(AP$15-2021)</f>
        <v>#REF!</v>
      </c>
      <c r="AQ53" s="3" t="e">
        <f>calc_CBA!AY52/(1+Inp_DR)^(AQ$15-2021)</f>
        <v>#REF!</v>
      </c>
      <c r="AR53" s="3" t="e">
        <f>calc_CBA!AZ52/(1+Inp_DR)^(AR$15-2021)</f>
        <v>#REF!</v>
      </c>
      <c r="AS53" s="3" t="e">
        <f>calc_CBA!BA52/(1+Inp_DR)^(AS$15-2021)</f>
        <v>#REF!</v>
      </c>
      <c r="AT53" s="3" t="e">
        <f>calc_CBA!BB52/(1+Inp_DR)^(AT$15-2021)</f>
        <v>#REF!</v>
      </c>
      <c r="AU53" s="3" t="e">
        <f>calc_CBA!BC52/(1+Inp_DR)^(AU$15-2021)</f>
        <v>#REF!</v>
      </c>
      <c r="AV53" s="3" t="e">
        <f>calc_CBA!BD52/(1+Inp_DR)^(AV$15-2021)</f>
        <v>#REF!</v>
      </c>
      <c r="AW53" s="3" t="e">
        <f>calc_CBA!BE52/(1+Inp_DR)^(AW$15-2021)</f>
        <v>#REF!</v>
      </c>
      <c r="AX53" s="3" t="e">
        <f>calc_CBA!BF52/(1+Inp_DR)^(AX$15-2021)</f>
        <v>#REF!</v>
      </c>
      <c r="AY53" s="3" t="e">
        <f>calc_CBA!BG52/(1+Inp_DR)^(AY$15-2021)</f>
        <v>#REF!</v>
      </c>
      <c r="AZ53" s="3" t="e">
        <f>calc_CBA!BH52/(1+Inp_DR)^(AZ$15-2021)</f>
        <v>#REF!</v>
      </c>
      <c r="BA53" s="3" t="e">
        <f>calc_CBA!BI52/(1+Inp_DR)^(BA$15-2021)</f>
        <v>#REF!</v>
      </c>
      <c r="BB53" s="3" t="e">
        <f>calc_CBA!BJ52/(1+Inp_DR)^(BB$15-2021)</f>
        <v>#REF!</v>
      </c>
      <c r="BC53" s="3" t="e">
        <f>calc_CBA!BK52/(1+Inp_DR)^(BC$15-2021)</f>
        <v>#REF!</v>
      </c>
      <c r="BD53" s="3" t="e">
        <f>calc_CBA!BL52/(1+Inp_DR)^(BD$15-2021)</f>
        <v>#REF!</v>
      </c>
      <c r="BE53" s="3" t="e">
        <f>calc_CBA!BM52/(1+Inp_DR)^(BE$15-2021)</f>
        <v>#REF!</v>
      </c>
      <c r="BF53" s="3" t="e">
        <f>calc_CBA!BN52/(1+Inp_DR)^(BF$15-2021)</f>
        <v>#REF!</v>
      </c>
      <c r="BG53" s="3" t="e">
        <f>calc_CBA!BO52/(1+Inp_DR)^(BG$15-2021)</f>
        <v>#REF!</v>
      </c>
      <c r="BH53" s="3" t="e">
        <f>calc_CBA!BP52/(1+Inp_DR)^(BH$15-2021)</f>
        <v>#REF!</v>
      </c>
      <c r="BI53" s="3" t="e">
        <f>calc_CBA!BQ52/(1+Inp_DR)^(BI$15-2021)</f>
        <v>#REF!</v>
      </c>
      <c r="BJ53" s="3" t="e">
        <f>calc_CBA!BR52/(1+Inp_DR)^(BJ$15-2021)</f>
        <v>#REF!</v>
      </c>
      <c r="BK53" s="3" t="e">
        <f>calc_CBA!BS52/(1+Inp_DR)^(BK$15-2021)</f>
        <v>#REF!</v>
      </c>
      <c r="BL53" s="3" t="e">
        <f>calc_CBA!BT52/(1+Inp_DR)^(BL$15-2021)</f>
        <v>#REF!</v>
      </c>
    </row>
    <row r="54" spans="2:64" ht="10.5" x14ac:dyDescent="0.25">
      <c r="B54" s="14">
        <v>39</v>
      </c>
      <c r="C54" s="12" t="e">
        <f>calc_CBA!C53</f>
        <v>#REF!</v>
      </c>
      <c r="D54" s="12" t="e">
        <f>calc_CBA!D53</f>
        <v>#REF!</v>
      </c>
      <c r="E54" s="12" t="e">
        <f>calc_CBA!E53</f>
        <v>#REF!</v>
      </c>
      <c r="F54" s="12" t="e">
        <f>calc_CBA!F53</f>
        <v>#REF!</v>
      </c>
      <c r="G54" s="12" t="e">
        <f>calc_CBA!G53</f>
        <v>#REF!</v>
      </c>
      <c r="H54" s="13" t="e">
        <f>calc_CBA!N53</f>
        <v>#REF!</v>
      </c>
      <c r="I54" s="13" t="e">
        <f>calc_CBA!O53</f>
        <v>#REF!</v>
      </c>
      <c r="J54" s="2" t="e">
        <f>calc_CBA!S53</f>
        <v>#REF!</v>
      </c>
      <c r="K54" s="2" t="e">
        <f>calc_CBA!T53</f>
        <v>#REF!</v>
      </c>
      <c r="L54" s="2" t="e">
        <f>calc_CBA!U53</f>
        <v>#REF!</v>
      </c>
      <c r="M54" s="18" t="e">
        <f t="shared" si="0"/>
        <v>#REF!</v>
      </c>
      <c r="N54" s="3" t="e">
        <f>calc_CBA!V53/(1+Inp_DR)^(N$15-2021)</f>
        <v>#REF!</v>
      </c>
      <c r="O54" s="3" t="e">
        <f>calc_CBA!W53/(1+Inp_DR)^(O$15-2021)</f>
        <v>#REF!</v>
      </c>
      <c r="P54" s="3" t="e">
        <f>calc_CBA!X53/(1+Inp_DR)^(P$15-2021)</f>
        <v>#REF!</v>
      </c>
      <c r="Q54" s="3" t="e">
        <f>calc_CBA!Y53/(1+Inp_DR)^(Q$15-2021)</f>
        <v>#REF!</v>
      </c>
      <c r="R54" s="3" t="e">
        <f>calc_CBA!Z53/(1+Inp_DR)^(R$15-2021)</f>
        <v>#REF!</v>
      </c>
      <c r="S54" s="3" t="e">
        <f>calc_CBA!AA53/(1+Inp_DR)^(S$15-2021)</f>
        <v>#REF!</v>
      </c>
      <c r="T54" s="3" t="e">
        <f>calc_CBA!AB53/(1+Inp_DR)^(T$15-2021)</f>
        <v>#REF!</v>
      </c>
      <c r="U54" s="3" t="e">
        <f>calc_CBA!AC53/(1+Inp_DR)^(U$15-2021)</f>
        <v>#REF!</v>
      </c>
      <c r="V54" s="3" t="e">
        <f>calc_CBA!AD53/(1+Inp_DR)^(V$15-2021)</f>
        <v>#REF!</v>
      </c>
      <c r="W54" s="3" t="e">
        <f>calc_CBA!AE53/(1+Inp_DR)^(W$15-2021)</f>
        <v>#REF!</v>
      </c>
      <c r="X54" s="3" t="e">
        <f>calc_CBA!AF53/(1+Inp_DR)^(X$15-2021)</f>
        <v>#REF!</v>
      </c>
      <c r="Y54" s="3" t="e">
        <f>calc_CBA!AG53/(1+Inp_DR)^(Y$15-2021)</f>
        <v>#REF!</v>
      </c>
      <c r="Z54" s="3" t="e">
        <f>calc_CBA!AH53/(1+Inp_DR)^(Z$15-2021)</f>
        <v>#REF!</v>
      </c>
      <c r="AA54" s="3" t="e">
        <f>calc_CBA!AI53/(1+Inp_DR)^(AA$15-2021)</f>
        <v>#REF!</v>
      </c>
      <c r="AB54" s="3" t="e">
        <f>calc_CBA!AJ53/(1+Inp_DR)^(AB$15-2021)</f>
        <v>#REF!</v>
      </c>
      <c r="AC54" s="3" t="e">
        <f>calc_CBA!AK53/(1+Inp_DR)^(AC$15-2021)</f>
        <v>#REF!</v>
      </c>
      <c r="AD54" s="3" t="e">
        <f>calc_CBA!AL53/(1+Inp_DR)^(AD$15-2021)</f>
        <v>#REF!</v>
      </c>
      <c r="AE54" s="3" t="e">
        <f>calc_CBA!AM53/(1+Inp_DR)^(AE$15-2021)</f>
        <v>#REF!</v>
      </c>
      <c r="AF54" s="3" t="e">
        <f>calc_CBA!AN53/(1+Inp_DR)^(AF$15-2021)</f>
        <v>#REF!</v>
      </c>
      <c r="AG54" s="3" t="e">
        <f>calc_CBA!AO53/(1+Inp_DR)^(AG$15-2021)</f>
        <v>#REF!</v>
      </c>
      <c r="AH54" s="3" t="e">
        <f>calc_CBA!AP53/(1+Inp_DR)^(AH$15-2021)</f>
        <v>#REF!</v>
      </c>
      <c r="AI54" s="3" t="e">
        <f>calc_CBA!AQ53/(1+Inp_DR)^(AI$15-2021)</f>
        <v>#REF!</v>
      </c>
      <c r="AJ54" s="3" t="e">
        <f>calc_CBA!AR53/(1+Inp_DR)^(AJ$15-2021)</f>
        <v>#REF!</v>
      </c>
      <c r="AK54" s="3" t="e">
        <f>calc_CBA!AS53/(1+Inp_DR)^(AK$15-2021)</f>
        <v>#REF!</v>
      </c>
      <c r="AL54" s="3" t="e">
        <f>calc_CBA!AT53/(1+Inp_DR)^(AL$15-2021)</f>
        <v>#REF!</v>
      </c>
      <c r="AM54" s="3" t="e">
        <f>calc_CBA!AU53/(1+Inp_DR)^(AM$15-2021)</f>
        <v>#REF!</v>
      </c>
      <c r="AN54" s="3" t="e">
        <f>calc_CBA!AV53/(1+Inp_DR)^(AN$15-2021)</f>
        <v>#REF!</v>
      </c>
      <c r="AO54" s="3" t="e">
        <f>calc_CBA!AW53/(1+Inp_DR)^(AO$15-2021)</f>
        <v>#REF!</v>
      </c>
      <c r="AP54" s="3" t="e">
        <f>calc_CBA!AX53/(1+Inp_DR)^(AP$15-2021)</f>
        <v>#REF!</v>
      </c>
      <c r="AQ54" s="3" t="e">
        <f>calc_CBA!AY53/(1+Inp_DR)^(AQ$15-2021)</f>
        <v>#REF!</v>
      </c>
      <c r="AR54" s="3" t="e">
        <f>calc_CBA!AZ53/(1+Inp_DR)^(AR$15-2021)</f>
        <v>#REF!</v>
      </c>
      <c r="AS54" s="3" t="e">
        <f>calc_CBA!BA53/(1+Inp_DR)^(AS$15-2021)</f>
        <v>#REF!</v>
      </c>
      <c r="AT54" s="3" t="e">
        <f>calc_CBA!BB53/(1+Inp_DR)^(AT$15-2021)</f>
        <v>#REF!</v>
      </c>
      <c r="AU54" s="3" t="e">
        <f>calc_CBA!BC53/(1+Inp_DR)^(AU$15-2021)</f>
        <v>#REF!</v>
      </c>
      <c r="AV54" s="3" t="e">
        <f>calc_CBA!BD53/(1+Inp_DR)^(AV$15-2021)</f>
        <v>#REF!</v>
      </c>
      <c r="AW54" s="3" t="e">
        <f>calc_CBA!BE53/(1+Inp_DR)^(AW$15-2021)</f>
        <v>#REF!</v>
      </c>
      <c r="AX54" s="3" t="e">
        <f>calc_CBA!BF53/(1+Inp_DR)^(AX$15-2021)</f>
        <v>#REF!</v>
      </c>
      <c r="AY54" s="3" t="e">
        <f>calc_CBA!BG53/(1+Inp_DR)^(AY$15-2021)</f>
        <v>#REF!</v>
      </c>
      <c r="AZ54" s="3" t="e">
        <f>calc_CBA!BH53/(1+Inp_DR)^(AZ$15-2021)</f>
        <v>#REF!</v>
      </c>
      <c r="BA54" s="3" t="e">
        <f>calc_CBA!BI53/(1+Inp_DR)^(BA$15-2021)</f>
        <v>#REF!</v>
      </c>
      <c r="BB54" s="3" t="e">
        <f>calc_CBA!BJ53/(1+Inp_DR)^(BB$15-2021)</f>
        <v>#REF!</v>
      </c>
      <c r="BC54" s="3" t="e">
        <f>calc_CBA!BK53/(1+Inp_DR)^(BC$15-2021)</f>
        <v>#REF!</v>
      </c>
      <c r="BD54" s="3" t="e">
        <f>calc_CBA!BL53/(1+Inp_DR)^(BD$15-2021)</f>
        <v>#REF!</v>
      </c>
      <c r="BE54" s="3" t="e">
        <f>calc_CBA!BM53/(1+Inp_DR)^(BE$15-2021)</f>
        <v>#REF!</v>
      </c>
      <c r="BF54" s="3" t="e">
        <f>calc_CBA!BN53/(1+Inp_DR)^(BF$15-2021)</f>
        <v>#REF!</v>
      </c>
      <c r="BG54" s="3" t="e">
        <f>calc_CBA!BO53/(1+Inp_DR)^(BG$15-2021)</f>
        <v>#REF!</v>
      </c>
      <c r="BH54" s="3" t="e">
        <f>calc_CBA!BP53/(1+Inp_DR)^(BH$15-2021)</f>
        <v>#REF!</v>
      </c>
      <c r="BI54" s="3" t="e">
        <f>calc_CBA!BQ53/(1+Inp_DR)^(BI$15-2021)</f>
        <v>#REF!</v>
      </c>
      <c r="BJ54" s="3" t="e">
        <f>calc_CBA!BR53/(1+Inp_DR)^(BJ$15-2021)</f>
        <v>#REF!</v>
      </c>
      <c r="BK54" s="3" t="e">
        <f>calc_CBA!BS53/(1+Inp_DR)^(BK$15-2021)</f>
        <v>#REF!</v>
      </c>
      <c r="BL54" s="3" t="e">
        <f>calc_CBA!BT53/(1+Inp_DR)^(BL$15-2021)</f>
        <v>#REF!</v>
      </c>
    </row>
    <row r="55" spans="2:64" ht="10.5" x14ac:dyDescent="0.25">
      <c r="B55" s="14">
        <v>40</v>
      </c>
      <c r="C55" s="12" t="e">
        <f>calc_CBA!C54</f>
        <v>#REF!</v>
      </c>
      <c r="D55" s="12" t="e">
        <f>calc_CBA!D54</f>
        <v>#REF!</v>
      </c>
      <c r="E55" s="12" t="e">
        <f>calc_CBA!E54</f>
        <v>#REF!</v>
      </c>
      <c r="F55" s="12" t="e">
        <f>calc_CBA!F54</f>
        <v>#REF!</v>
      </c>
      <c r="G55" s="12" t="e">
        <f>calc_CBA!G54</f>
        <v>#REF!</v>
      </c>
      <c r="H55" s="13" t="e">
        <f>calc_CBA!N54</f>
        <v>#REF!</v>
      </c>
      <c r="I55" s="13" t="e">
        <f>calc_CBA!O54</f>
        <v>#REF!</v>
      </c>
      <c r="J55" s="2" t="e">
        <f>calc_CBA!S54</f>
        <v>#REF!</v>
      </c>
      <c r="K55" s="2" t="e">
        <f>calc_CBA!T54</f>
        <v>#REF!</v>
      </c>
      <c r="L55" s="2" t="e">
        <f>calc_CBA!U54</f>
        <v>#REF!</v>
      </c>
      <c r="M55" s="18" t="e">
        <f t="shared" si="0"/>
        <v>#REF!</v>
      </c>
      <c r="N55" s="3" t="e">
        <f>calc_CBA!V54/(1+Inp_DR)^(N$15-2021)</f>
        <v>#REF!</v>
      </c>
      <c r="O55" s="3" t="e">
        <f>calc_CBA!W54/(1+Inp_DR)^(O$15-2021)</f>
        <v>#REF!</v>
      </c>
      <c r="P55" s="3" t="e">
        <f>calc_CBA!X54/(1+Inp_DR)^(P$15-2021)</f>
        <v>#REF!</v>
      </c>
      <c r="Q55" s="3" t="e">
        <f>calc_CBA!Y54/(1+Inp_DR)^(Q$15-2021)</f>
        <v>#REF!</v>
      </c>
      <c r="R55" s="3" t="e">
        <f>calc_CBA!Z54/(1+Inp_DR)^(R$15-2021)</f>
        <v>#REF!</v>
      </c>
      <c r="S55" s="3" t="e">
        <f>calc_CBA!AA54/(1+Inp_DR)^(S$15-2021)</f>
        <v>#REF!</v>
      </c>
      <c r="T55" s="3" t="e">
        <f>calc_CBA!AB54/(1+Inp_DR)^(T$15-2021)</f>
        <v>#REF!</v>
      </c>
      <c r="U55" s="3" t="e">
        <f>calc_CBA!AC54/(1+Inp_DR)^(U$15-2021)</f>
        <v>#REF!</v>
      </c>
      <c r="V55" s="3" t="e">
        <f>calc_CBA!AD54/(1+Inp_DR)^(V$15-2021)</f>
        <v>#REF!</v>
      </c>
      <c r="W55" s="3" t="e">
        <f>calc_CBA!AE54/(1+Inp_DR)^(W$15-2021)</f>
        <v>#REF!</v>
      </c>
      <c r="X55" s="3" t="e">
        <f>calc_CBA!AF54/(1+Inp_DR)^(X$15-2021)</f>
        <v>#REF!</v>
      </c>
      <c r="Y55" s="3" t="e">
        <f>calc_CBA!AG54/(1+Inp_DR)^(Y$15-2021)</f>
        <v>#REF!</v>
      </c>
      <c r="Z55" s="3" t="e">
        <f>calc_CBA!AH54/(1+Inp_DR)^(Z$15-2021)</f>
        <v>#REF!</v>
      </c>
      <c r="AA55" s="3" t="e">
        <f>calc_CBA!AI54/(1+Inp_DR)^(AA$15-2021)</f>
        <v>#REF!</v>
      </c>
      <c r="AB55" s="3" t="e">
        <f>calc_CBA!AJ54/(1+Inp_DR)^(AB$15-2021)</f>
        <v>#REF!</v>
      </c>
      <c r="AC55" s="3" t="e">
        <f>calc_CBA!AK54/(1+Inp_DR)^(AC$15-2021)</f>
        <v>#REF!</v>
      </c>
      <c r="AD55" s="3" t="e">
        <f>calc_CBA!AL54/(1+Inp_DR)^(AD$15-2021)</f>
        <v>#REF!</v>
      </c>
      <c r="AE55" s="3" t="e">
        <f>calc_CBA!AM54/(1+Inp_DR)^(AE$15-2021)</f>
        <v>#REF!</v>
      </c>
      <c r="AF55" s="3" t="e">
        <f>calc_CBA!AN54/(1+Inp_DR)^(AF$15-2021)</f>
        <v>#REF!</v>
      </c>
      <c r="AG55" s="3" t="e">
        <f>calc_CBA!AO54/(1+Inp_DR)^(AG$15-2021)</f>
        <v>#REF!</v>
      </c>
      <c r="AH55" s="3" t="e">
        <f>calc_CBA!AP54/(1+Inp_DR)^(AH$15-2021)</f>
        <v>#REF!</v>
      </c>
      <c r="AI55" s="3" t="e">
        <f>calc_CBA!AQ54/(1+Inp_DR)^(AI$15-2021)</f>
        <v>#REF!</v>
      </c>
      <c r="AJ55" s="3" t="e">
        <f>calc_CBA!AR54/(1+Inp_DR)^(AJ$15-2021)</f>
        <v>#REF!</v>
      </c>
      <c r="AK55" s="3" t="e">
        <f>calc_CBA!AS54/(1+Inp_DR)^(AK$15-2021)</f>
        <v>#REF!</v>
      </c>
      <c r="AL55" s="3" t="e">
        <f>calc_CBA!AT54/(1+Inp_DR)^(AL$15-2021)</f>
        <v>#REF!</v>
      </c>
      <c r="AM55" s="3" t="e">
        <f>calc_CBA!AU54/(1+Inp_DR)^(AM$15-2021)</f>
        <v>#REF!</v>
      </c>
      <c r="AN55" s="3" t="e">
        <f>calc_CBA!AV54/(1+Inp_DR)^(AN$15-2021)</f>
        <v>#REF!</v>
      </c>
      <c r="AO55" s="3" t="e">
        <f>calc_CBA!AW54/(1+Inp_DR)^(AO$15-2021)</f>
        <v>#REF!</v>
      </c>
      <c r="AP55" s="3" t="e">
        <f>calc_CBA!AX54/(1+Inp_DR)^(AP$15-2021)</f>
        <v>#REF!</v>
      </c>
      <c r="AQ55" s="3" t="e">
        <f>calc_CBA!AY54/(1+Inp_DR)^(AQ$15-2021)</f>
        <v>#REF!</v>
      </c>
      <c r="AR55" s="3" t="e">
        <f>calc_CBA!AZ54/(1+Inp_DR)^(AR$15-2021)</f>
        <v>#REF!</v>
      </c>
      <c r="AS55" s="3" t="e">
        <f>calc_CBA!BA54/(1+Inp_DR)^(AS$15-2021)</f>
        <v>#REF!</v>
      </c>
      <c r="AT55" s="3" t="e">
        <f>calc_CBA!BB54/(1+Inp_DR)^(AT$15-2021)</f>
        <v>#REF!</v>
      </c>
      <c r="AU55" s="3" t="e">
        <f>calc_CBA!BC54/(1+Inp_DR)^(AU$15-2021)</f>
        <v>#REF!</v>
      </c>
      <c r="AV55" s="3" t="e">
        <f>calc_CBA!BD54/(1+Inp_DR)^(AV$15-2021)</f>
        <v>#REF!</v>
      </c>
      <c r="AW55" s="3" t="e">
        <f>calc_CBA!BE54/(1+Inp_DR)^(AW$15-2021)</f>
        <v>#REF!</v>
      </c>
      <c r="AX55" s="3" t="e">
        <f>calc_CBA!BF54/(1+Inp_DR)^(AX$15-2021)</f>
        <v>#REF!</v>
      </c>
      <c r="AY55" s="3" t="e">
        <f>calc_CBA!BG54/(1+Inp_DR)^(AY$15-2021)</f>
        <v>#REF!</v>
      </c>
      <c r="AZ55" s="3" t="e">
        <f>calc_CBA!BH54/(1+Inp_DR)^(AZ$15-2021)</f>
        <v>#REF!</v>
      </c>
      <c r="BA55" s="3" t="e">
        <f>calc_CBA!BI54/(1+Inp_DR)^(BA$15-2021)</f>
        <v>#REF!</v>
      </c>
      <c r="BB55" s="3" t="e">
        <f>calc_CBA!BJ54/(1+Inp_DR)^(BB$15-2021)</f>
        <v>#REF!</v>
      </c>
      <c r="BC55" s="3" t="e">
        <f>calc_CBA!BK54/(1+Inp_DR)^(BC$15-2021)</f>
        <v>#REF!</v>
      </c>
      <c r="BD55" s="3" t="e">
        <f>calc_CBA!BL54/(1+Inp_DR)^(BD$15-2021)</f>
        <v>#REF!</v>
      </c>
      <c r="BE55" s="3" t="e">
        <f>calc_CBA!BM54/(1+Inp_DR)^(BE$15-2021)</f>
        <v>#REF!</v>
      </c>
      <c r="BF55" s="3" t="e">
        <f>calc_CBA!BN54/(1+Inp_DR)^(BF$15-2021)</f>
        <v>#REF!</v>
      </c>
      <c r="BG55" s="3" t="e">
        <f>calc_CBA!BO54/(1+Inp_DR)^(BG$15-2021)</f>
        <v>#REF!</v>
      </c>
      <c r="BH55" s="3" t="e">
        <f>calc_CBA!BP54/(1+Inp_DR)^(BH$15-2021)</f>
        <v>#REF!</v>
      </c>
      <c r="BI55" s="3" t="e">
        <f>calc_CBA!BQ54/(1+Inp_DR)^(BI$15-2021)</f>
        <v>#REF!</v>
      </c>
      <c r="BJ55" s="3" t="e">
        <f>calc_CBA!BR54/(1+Inp_DR)^(BJ$15-2021)</f>
        <v>#REF!</v>
      </c>
      <c r="BK55" s="3" t="e">
        <f>calc_CBA!BS54/(1+Inp_DR)^(BK$15-2021)</f>
        <v>#REF!</v>
      </c>
      <c r="BL55" s="3" t="e">
        <f>calc_CBA!BT54/(1+Inp_DR)^(BL$15-2021)</f>
        <v>#REF!</v>
      </c>
    </row>
    <row r="56" spans="2:64" ht="10.5" x14ac:dyDescent="0.25">
      <c r="B56" s="14">
        <v>41</v>
      </c>
      <c r="C56" s="12" t="e">
        <f>calc_CBA!C55</f>
        <v>#REF!</v>
      </c>
      <c r="D56" s="12" t="e">
        <f>calc_CBA!D55</f>
        <v>#REF!</v>
      </c>
      <c r="E56" s="12" t="e">
        <f>calc_CBA!E55</f>
        <v>#REF!</v>
      </c>
      <c r="F56" s="12" t="e">
        <f>calc_CBA!F55</f>
        <v>#REF!</v>
      </c>
      <c r="G56" s="12" t="e">
        <f>calc_CBA!G55</f>
        <v>#REF!</v>
      </c>
      <c r="H56" s="13" t="e">
        <f>calc_CBA!N55</f>
        <v>#REF!</v>
      </c>
      <c r="I56" s="13" t="e">
        <f>calc_CBA!O55</f>
        <v>#REF!</v>
      </c>
      <c r="J56" s="2" t="e">
        <f>calc_CBA!S55</f>
        <v>#REF!</v>
      </c>
      <c r="K56" s="2" t="e">
        <f>calc_CBA!T55</f>
        <v>#REF!</v>
      </c>
      <c r="L56" s="2" t="e">
        <f>calc_CBA!U55</f>
        <v>#REF!</v>
      </c>
      <c r="M56" s="18" t="e">
        <f t="shared" si="0"/>
        <v>#REF!</v>
      </c>
      <c r="N56" s="3" t="e">
        <f>calc_CBA!V55/(1+Inp_DR)^(N$15-2021)</f>
        <v>#REF!</v>
      </c>
      <c r="O56" s="3" t="e">
        <f>calc_CBA!W55/(1+Inp_DR)^(O$15-2021)</f>
        <v>#REF!</v>
      </c>
      <c r="P56" s="3" t="e">
        <f>calc_CBA!X55/(1+Inp_DR)^(P$15-2021)</f>
        <v>#REF!</v>
      </c>
      <c r="Q56" s="3" t="e">
        <f>calc_CBA!Y55/(1+Inp_DR)^(Q$15-2021)</f>
        <v>#REF!</v>
      </c>
      <c r="R56" s="3" t="e">
        <f>calc_CBA!Z55/(1+Inp_DR)^(R$15-2021)</f>
        <v>#REF!</v>
      </c>
      <c r="S56" s="3" t="e">
        <f>calc_CBA!AA55/(1+Inp_DR)^(S$15-2021)</f>
        <v>#REF!</v>
      </c>
      <c r="T56" s="3" t="e">
        <f>calc_CBA!AB55/(1+Inp_DR)^(T$15-2021)</f>
        <v>#REF!</v>
      </c>
      <c r="U56" s="3" t="e">
        <f>calc_CBA!AC55/(1+Inp_DR)^(U$15-2021)</f>
        <v>#REF!</v>
      </c>
      <c r="V56" s="3" t="e">
        <f>calc_CBA!AD55/(1+Inp_DR)^(V$15-2021)</f>
        <v>#REF!</v>
      </c>
      <c r="W56" s="3" t="e">
        <f>calc_CBA!AE55/(1+Inp_DR)^(W$15-2021)</f>
        <v>#REF!</v>
      </c>
      <c r="X56" s="3" t="e">
        <f>calc_CBA!AF55/(1+Inp_DR)^(X$15-2021)</f>
        <v>#REF!</v>
      </c>
      <c r="Y56" s="3" t="e">
        <f>calc_CBA!AG55/(1+Inp_DR)^(Y$15-2021)</f>
        <v>#REF!</v>
      </c>
      <c r="Z56" s="3" t="e">
        <f>calc_CBA!AH55/(1+Inp_DR)^(Z$15-2021)</f>
        <v>#REF!</v>
      </c>
      <c r="AA56" s="3" t="e">
        <f>calc_CBA!AI55/(1+Inp_DR)^(AA$15-2021)</f>
        <v>#REF!</v>
      </c>
      <c r="AB56" s="3" t="e">
        <f>calc_CBA!AJ55/(1+Inp_DR)^(AB$15-2021)</f>
        <v>#REF!</v>
      </c>
      <c r="AC56" s="3" t="e">
        <f>calc_CBA!AK55/(1+Inp_DR)^(AC$15-2021)</f>
        <v>#REF!</v>
      </c>
      <c r="AD56" s="3" t="e">
        <f>calc_CBA!AL55/(1+Inp_DR)^(AD$15-2021)</f>
        <v>#REF!</v>
      </c>
      <c r="AE56" s="3" t="e">
        <f>calc_CBA!AM55/(1+Inp_DR)^(AE$15-2021)</f>
        <v>#REF!</v>
      </c>
      <c r="AF56" s="3" t="e">
        <f>calc_CBA!AN55/(1+Inp_DR)^(AF$15-2021)</f>
        <v>#REF!</v>
      </c>
      <c r="AG56" s="3" t="e">
        <f>calc_CBA!AO55/(1+Inp_DR)^(AG$15-2021)</f>
        <v>#REF!</v>
      </c>
      <c r="AH56" s="3" t="e">
        <f>calc_CBA!AP55/(1+Inp_DR)^(AH$15-2021)</f>
        <v>#REF!</v>
      </c>
      <c r="AI56" s="3" t="e">
        <f>calc_CBA!AQ55/(1+Inp_DR)^(AI$15-2021)</f>
        <v>#REF!</v>
      </c>
      <c r="AJ56" s="3" t="e">
        <f>calc_CBA!AR55/(1+Inp_DR)^(AJ$15-2021)</f>
        <v>#REF!</v>
      </c>
      <c r="AK56" s="3" t="e">
        <f>calc_CBA!AS55/(1+Inp_DR)^(AK$15-2021)</f>
        <v>#REF!</v>
      </c>
      <c r="AL56" s="3" t="e">
        <f>calc_CBA!AT55/(1+Inp_DR)^(AL$15-2021)</f>
        <v>#REF!</v>
      </c>
      <c r="AM56" s="3" t="e">
        <f>calc_CBA!AU55/(1+Inp_DR)^(AM$15-2021)</f>
        <v>#REF!</v>
      </c>
      <c r="AN56" s="3" t="e">
        <f>calc_CBA!AV55/(1+Inp_DR)^(AN$15-2021)</f>
        <v>#REF!</v>
      </c>
      <c r="AO56" s="3" t="e">
        <f>calc_CBA!AW55/(1+Inp_DR)^(AO$15-2021)</f>
        <v>#REF!</v>
      </c>
      <c r="AP56" s="3" t="e">
        <f>calc_CBA!AX55/(1+Inp_DR)^(AP$15-2021)</f>
        <v>#REF!</v>
      </c>
      <c r="AQ56" s="3" t="e">
        <f>calc_CBA!AY55/(1+Inp_DR)^(AQ$15-2021)</f>
        <v>#REF!</v>
      </c>
      <c r="AR56" s="3" t="e">
        <f>calc_CBA!AZ55/(1+Inp_DR)^(AR$15-2021)</f>
        <v>#REF!</v>
      </c>
      <c r="AS56" s="3" t="e">
        <f>calc_CBA!BA55/(1+Inp_DR)^(AS$15-2021)</f>
        <v>#REF!</v>
      </c>
      <c r="AT56" s="3" t="e">
        <f>calc_CBA!BB55/(1+Inp_DR)^(AT$15-2021)</f>
        <v>#REF!</v>
      </c>
      <c r="AU56" s="3" t="e">
        <f>calc_CBA!BC55/(1+Inp_DR)^(AU$15-2021)</f>
        <v>#REF!</v>
      </c>
      <c r="AV56" s="3" t="e">
        <f>calc_CBA!BD55/(1+Inp_DR)^(AV$15-2021)</f>
        <v>#REF!</v>
      </c>
      <c r="AW56" s="3" t="e">
        <f>calc_CBA!BE55/(1+Inp_DR)^(AW$15-2021)</f>
        <v>#REF!</v>
      </c>
      <c r="AX56" s="3" t="e">
        <f>calc_CBA!BF55/(1+Inp_DR)^(AX$15-2021)</f>
        <v>#REF!</v>
      </c>
      <c r="AY56" s="3" t="e">
        <f>calc_CBA!BG55/(1+Inp_DR)^(AY$15-2021)</f>
        <v>#REF!</v>
      </c>
      <c r="AZ56" s="3" t="e">
        <f>calc_CBA!BH55/(1+Inp_DR)^(AZ$15-2021)</f>
        <v>#REF!</v>
      </c>
      <c r="BA56" s="3" t="e">
        <f>calc_CBA!BI55/(1+Inp_DR)^(BA$15-2021)</f>
        <v>#REF!</v>
      </c>
      <c r="BB56" s="3" t="e">
        <f>calc_CBA!BJ55/(1+Inp_DR)^(BB$15-2021)</f>
        <v>#REF!</v>
      </c>
      <c r="BC56" s="3" t="e">
        <f>calc_CBA!BK55/(1+Inp_DR)^(BC$15-2021)</f>
        <v>#REF!</v>
      </c>
      <c r="BD56" s="3" t="e">
        <f>calc_CBA!BL55/(1+Inp_DR)^(BD$15-2021)</f>
        <v>#REF!</v>
      </c>
      <c r="BE56" s="3" t="e">
        <f>calc_CBA!BM55/(1+Inp_DR)^(BE$15-2021)</f>
        <v>#REF!</v>
      </c>
      <c r="BF56" s="3" t="e">
        <f>calc_CBA!BN55/(1+Inp_DR)^(BF$15-2021)</f>
        <v>#REF!</v>
      </c>
      <c r="BG56" s="3" t="e">
        <f>calc_CBA!BO55/(1+Inp_DR)^(BG$15-2021)</f>
        <v>#REF!</v>
      </c>
      <c r="BH56" s="3" t="e">
        <f>calc_CBA!BP55/(1+Inp_DR)^(BH$15-2021)</f>
        <v>#REF!</v>
      </c>
      <c r="BI56" s="3" t="e">
        <f>calc_CBA!BQ55/(1+Inp_DR)^(BI$15-2021)</f>
        <v>#REF!</v>
      </c>
      <c r="BJ56" s="3" t="e">
        <f>calc_CBA!BR55/(1+Inp_DR)^(BJ$15-2021)</f>
        <v>#REF!</v>
      </c>
      <c r="BK56" s="3" t="e">
        <f>calc_CBA!BS55/(1+Inp_DR)^(BK$15-2021)</f>
        <v>#REF!</v>
      </c>
      <c r="BL56" s="3" t="e">
        <f>calc_CBA!BT55/(1+Inp_DR)^(BL$15-2021)</f>
        <v>#REF!</v>
      </c>
    </row>
    <row r="57" spans="2:64" ht="10.5" x14ac:dyDescent="0.25">
      <c r="B57" s="14">
        <v>42</v>
      </c>
      <c r="C57" s="12" t="e">
        <f>calc_CBA!C56</f>
        <v>#REF!</v>
      </c>
      <c r="D57" s="12" t="e">
        <f>calc_CBA!D56</f>
        <v>#REF!</v>
      </c>
      <c r="E57" s="12" t="e">
        <f>calc_CBA!E56</f>
        <v>#REF!</v>
      </c>
      <c r="F57" s="12" t="e">
        <f>calc_CBA!F56</f>
        <v>#REF!</v>
      </c>
      <c r="G57" s="12" t="e">
        <f>calc_CBA!G56</f>
        <v>#REF!</v>
      </c>
      <c r="H57" s="13" t="e">
        <f>calc_CBA!N56</f>
        <v>#REF!</v>
      </c>
      <c r="I57" s="13" t="e">
        <f>calc_CBA!O56</f>
        <v>#REF!</v>
      </c>
      <c r="J57" s="2" t="e">
        <f>calc_CBA!S56</f>
        <v>#REF!</v>
      </c>
      <c r="K57" s="2" t="e">
        <f>calc_CBA!T56</f>
        <v>#REF!</v>
      </c>
      <c r="L57" s="2" t="e">
        <f>calc_CBA!U56</f>
        <v>#REF!</v>
      </c>
      <c r="M57" s="18" t="e">
        <f t="shared" si="0"/>
        <v>#REF!</v>
      </c>
      <c r="N57" s="3" t="e">
        <f>calc_CBA!V56/(1+Inp_DR)^(N$15-2021)</f>
        <v>#REF!</v>
      </c>
      <c r="O57" s="3" t="e">
        <f>calc_CBA!W56/(1+Inp_DR)^(O$15-2021)</f>
        <v>#REF!</v>
      </c>
      <c r="P57" s="3" t="e">
        <f>calc_CBA!X56/(1+Inp_DR)^(P$15-2021)</f>
        <v>#REF!</v>
      </c>
      <c r="Q57" s="3" t="e">
        <f>calc_CBA!Y56/(1+Inp_DR)^(Q$15-2021)</f>
        <v>#REF!</v>
      </c>
      <c r="R57" s="3" t="e">
        <f>calc_CBA!Z56/(1+Inp_DR)^(R$15-2021)</f>
        <v>#REF!</v>
      </c>
      <c r="S57" s="3" t="e">
        <f>calc_CBA!AA56/(1+Inp_DR)^(S$15-2021)</f>
        <v>#REF!</v>
      </c>
      <c r="T57" s="3" t="e">
        <f>calc_CBA!AB56/(1+Inp_DR)^(T$15-2021)</f>
        <v>#REF!</v>
      </c>
      <c r="U57" s="3" t="e">
        <f>calc_CBA!AC56/(1+Inp_DR)^(U$15-2021)</f>
        <v>#REF!</v>
      </c>
      <c r="V57" s="3" t="e">
        <f>calc_CBA!AD56/(1+Inp_DR)^(V$15-2021)</f>
        <v>#REF!</v>
      </c>
      <c r="W57" s="3" t="e">
        <f>calc_CBA!AE56/(1+Inp_DR)^(W$15-2021)</f>
        <v>#REF!</v>
      </c>
      <c r="X57" s="3" t="e">
        <f>calc_CBA!AF56/(1+Inp_DR)^(X$15-2021)</f>
        <v>#REF!</v>
      </c>
      <c r="Y57" s="3" t="e">
        <f>calc_CBA!AG56/(1+Inp_DR)^(Y$15-2021)</f>
        <v>#REF!</v>
      </c>
      <c r="Z57" s="3" t="e">
        <f>calc_CBA!AH56/(1+Inp_DR)^(Z$15-2021)</f>
        <v>#REF!</v>
      </c>
      <c r="AA57" s="3" t="e">
        <f>calc_CBA!AI56/(1+Inp_DR)^(AA$15-2021)</f>
        <v>#REF!</v>
      </c>
      <c r="AB57" s="3" t="e">
        <f>calc_CBA!AJ56/(1+Inp_DR)^(AB$15-2021)</f>
        <v>#REF!</v>
      </c>
      <c r="AC57" s="3" t="e">
        <f>calc_CBA!AK56/(1+Inp_DR)^(AC$15-2021)</f>
        <v>#REF!</v>
      </c>
      <c r="AD57" s="3" t="e">
        <f>calc_CBA!AL56/(1+Inp_DR)^(AD$15-2021)</f>
        <v>#REF!</v>
      </c>
      <c r="AE57" s="3" t="e">
        <f>calc_CBA!AM56/(1+Inp_DR)^(AE$15-2021)</f>
        <v>#REF!</v>
      </c>
      <c r="AF57" s="3" t="e">
        <f>calc_CBA!AN56/(1+Inp_DR)^(AF$15-2021)</f>
        <v>#REF!</v>
      </c>
      <c r="AG57" s="3" t="e">
        <f>calc_CBA!AO56/(1+Inp_DR)^(AG$15-2021)</f>
        <v>#REF!</v>
      </c>
      <c r="AH57" s="3" t="e">
        <f>calc_CBA!AP56/(1+Inp_DR)^(AH$15-2021)</f>
        <v>#REF!</v>
      </c>
      <c r="AI57" s="3" t="e">
        <f>calc_CBA!AQ56/(1+Inp_DR)^(AI$15-2021)</f>
        <v>#REF!</v>
      </c>
      <c r="AJ57" s="3" t="e">
        <f>calc_CBA!AR56/(1+Inp_DR)^(AJ$15-2021)</f>
        <v>#REF!</v>
      </c>
      <c r="AK57" s="3" t="e">
        <f>calc_CBA!AS56/(1+Inp_DR)^(AK$15-2021)</f>
        <v>#REF!</v>
      </c>
      <c r="AL57" s="3" t="e">
        <f>calc_CBA!AT56/(1+Inp_DR)^(AL$15-2021)</f>
        <v>#REF!</v>
      </c>
      <c r="AM57" s="3" t="e">
        <f>calc_CBA!AU56/(1+Inp_DR)^(AM$15-2021)</f>
        <v>#REF!</v>
      </c>
      <c r="AN57" s="3" t="e">
        <f>calc_CBA!AV56/(1+Inp_DR)^(AN$15-2021)</f>
        <v>#REF!</v>
      </c>
      <c r="AO57" s="3" t="e">
        <f>calc_CBA!AW56/(1+Inp_DR)^(AO$15-2021)</f>
        <v>#REF!</v>
      </c>
      <c r="AP57" s="3" t="e">
        <f>calc_CBA!AX56/(1+Inp_DR)^(AP$15-2021)</f>
        <v>#REF!</v>
      </c>
      <c r="AQ57" s="3" t="e">
        <f>calc_CBA!AY56/(1+Inp_DR)^(AQ$15-2021)</f>
        <v>#REF!</v>
      </c>
      <c r="AR57" s="3" t="e">
        <f>calc_CBA!AZ56/(1+Inp_DR)^(AR$15-2021)</f>
        <v>#REF!</v>
      </c>
      <c r="AS57" s="3" t="e">
        <f>calc_CBA!BA56/(1+Inp_DR)^(AS$15-2021)</f>
        <v>#REF!</v>
      </c>
      <c r="AT57" s="3" t="e">
        <f>calc_CBA!BB56/(1+Inp_DR)^(AT$15-2021)</f>
        <v>#REF!</v>
      </c>
      <c r="AU57" s="3" t="e">
        <f>calc_CBA!BC56/(1+Inp_DR)^(AU$15-2021)</f>
        <v>#REF!</v>
      </c>
      <c r="AV57" s="3" t="e">
        <f>calc_CBA!BD56/(1+Inp_DR)^(AV$15-2021)</f>
        <v>#REF!</v>
      </c>
      <c r="AW57" s="3" t="e">
        <f>calc_CBA!BE56/(1+Inp_DR)^(AW$15-2021)</f>
        <v>#REF!</v>
      </c>
      <c r="AX57" s="3" t="e">
        <f>calc_CBA!BF56/(1+Inp_DR)^(AX$15-2021)</f>
        <v>#REF!</v>
      </c>
      <c r="AY57" s="3" t="e">
        <f>calc_CBA!BG56/(1+Inp_DR)^(AY$15-2021)</f>
        <v>#REF!</v>
      </c>
      <c r="AZ57" s="3" t="e">
        <f>calc_CBA!BH56/(1+Inp_DR)^(AZ$15-2021)</f>
        <v>#REF!</v>
      </c>
      <c r="BA57" s="3" t="e">
        <f>calc_CBA!BI56/(1+Inp_DR)^(BA$15-2021)</f>
        <v>#REF!</v>
      </c>
      <c r="BB57" s="3" t="e">
        <f>calc_CBA!BJ56/(1+Inp_DR)^(BB$15-2021)</f>
        <v>#REF!</v>
      </c>
      <c r="BC57" s="3" t="e">
        <f>calc_CBA!BK56/(1+Inp_DR)^(BC$15-2021)</f>
        <v>#REF!</v>
      </c>
      <c r="BD57" s="3" t="e">
        <f>calc_CBA!BL56/(1+Inp_DR)^(BD$15-2021)</f>
        <v>#REF!</v>
      </c>
      <c r="BE57" s="3" t="e">
        <f>calc_CBA!BM56/(1+Inp_DR)^(BE$15-2021)</f>
        <v>#REF!</v>
      </c>
      <c r="BF57" s="3" t="e">
        <f>calc_CBA!BN56/(1+Inp_DR)^(BF$15-2021)</f>
        <v>#REF!</v>
      </c>
      <c r="BG57" s="3" t="e">
        <f>calc_CBA!BO56/(1+Inp_DR)^(BG$15-2021)</f>
        <v>#REF!</v>
      </c>
      <c r="BH57" s="3" t="e">
        <f>calc_CBA!BP56/(1+Inp_DR)^(BH$15-2021)</f>
        <v>#REF!</v>
      </c>
      <c r="BI57" s="3" t="e">
        <f>calc_CBA!BQ56/(1+Inp_DR)^(BI$15-2021)</f>
        <v>#REF!</v>
      </c>
      <c r="BJ57" s="3" t="e">
        <f>calc_CBA!BR56/(1+Inp_DR)^(BJ$15-2021)</f>
        <v>#REF!</v>
      </c>
      <c r="BK57" s="3" t="e">
        <f>calc_CBA!BS56/(1+Inp_DR)^(BK$15-2021)</f>
        <v>#REF!</v>
      </c>
      <c r="BL57" s="3" t="e">
        <f>calc_CBA!BT56/(1+Inp_DR)^(BL$15-2021)</f>
        <v>#REF!</v>
      </c>
    </row>
    <row r="58" spans="2:64" ht="10.5" x14ac:dyDescent="0.25">
      <c r="B58" s="14">
        <v>43</v>
      </c>
      <c r="C58" s="12" t="e">
        <f>calc_CBA!C57</f>
        <v>#REF!</v>
      </c>
      <c r="D58" s="12" t="e">
        <f>calc_CBA!D57</f>
        <v>#REF!</v>
      </c>
      <c r="E58" s="12" t="e">
        <f>calc_CBA!E57</f>
        <v>#REF!</v>
      </c>
      <c r="F58" s="12" t="e">
        <f>calc_CBA!F57</f>
        <v>#REF!</v>
      </c>
      <c r="G58" s="12" t="e">
        <f>calc_CBA!G57</f>
        <v>#REF!</v>
      </c>
      <c r="H58" s="13" t="e">
        <f>calc_CBA!N57</f>
        <v>#REF!</v>
      </c>
      <c r="I58" s="13" t="e">
        <f>calc_CBA!O57</f>
        <v>#REF!</v>
      </c>
      <c r="J58" s="2" t="e">
        <f>calc_CBA!S57</f>
        <v>#REF!</v>
      </c>
      <c r="K58" s="2" t="e">
        <f>calc_CBA!T57</f>
        <v>#REF!</v>
      </c>
      <c r="L58" s="2" t="e">
        <f>calc_CBA!U57</f>
        <v>#REF!</v>
      </c>
      <c r="M58" s="18" t="e">
        <f t="shared" si="0"/>
        <v>#REF!</v>
      </c>
      <c r="N58" s="3" t="e">
        <f>calc_CBA!V57/(1+Inp_DR)^(N$15-2021)</f>
        <v>#REF!</v>
      </c>
      <c r="O58" s="3" t="e">
        <f>calc_CBA!W57/(1+Inp_DR)^(O$15-2021)</f>
        <v>#REF!</v>
      </c>
      <c r="P58" s="3" t="e">
        <f>calc_CBA!X57/(1+Inp_DR)^(P$15-2021)</f>
        <v>#REF!</v>
      </c>
      <c r="Q58" s="3" t="e">
        <f>calc_CBA!Y57/(1+Inp_DR)^(Q$15-2021)</f>
        <v>#REF!</v>
      </c>
      <c r="R58" s="3" t="e">
        <f>calc_CBA!Z57/(1+Inp_DR)^(R$15-2021)</f>
        <v>#REF!</v>
      </c>
      <c r="S58" s="3" t="e">
        <f>calc_CBA!AA57/(1+Inp_DR)^(S$15-2021)</f>
        <v>#REF!</v>
      </c>
      <c r="T58" s="3" t="e">
        <f>calc_CBA!AB57/(1+Inp_DR)^(T$15-2021)</f>
        <v>#REF!</v>
      </c>
      <c r="U58" s="3" t="e">
        <f>calc_CBA!AC57/(1+Inp_DR)^(U$15-2021)</f>
        <v>#REF!</v>
      </c>
      <c r="V58" s="3" t="e">
        <f>calc_CBA!AD57/(1+Inp_DR)^(V$15-2021)</f>
        <v>#REF!</v>
      </c>
      <c r="W58" s="3" t="e">
        <f>calc_CBA!AE57/(1+Inp_DR)^(W$15-2021)</f>
        <v>#REF!</v>
      </c>
      <c r="X58" s="3" t="e">
        <f>calc_CBA!AF57/(1+Inp_DR)^(X$15-2021)</f>
        <v>#REF!</v>
      </c>
      <c r="Y58" s="3" t="e">
        <f>calc_CBA!AG57/(1+Inp_DR)^(Y$15-2021)</f>
        <v>#REF!</v>
      </c>
      <c r="Z58" s="3" t="e">
        <f>calc_CBA!AH57/(1+Inp_DR)^(Z$15-2021)</f>
        <v>#REF!</v>
      </c>
      <c r="AA58" s="3" t="e">
        <f>calc_CBA!AI57/(1+Inp_DR)^(AA$15-2021)</f>
        <v>#REF!</v>
      </c>
      <c r="AB58" s="3" t="e">
        <f>calc_CBA!AJ57/(1+Inp_DR)^(AB$15-2021)</f>
        <v>#REF!</v>
      </c>
      <c r="AC58" s="3" t="e">
        <f>calc_CBA!AK57/(1+Inp_DR)^(AC$15-2021)</f>
        <v>#REF!</v>
      </c>
      <c r="AD58" s="3" t="e">
        <f>calc_CBA!AL57/(1+Inp_DR)^(AD$15-2021)</f>
        <v>#REF!</v>
      </c>
      <c r="AE58" s="3" t="e">
        <f>calc_CBA!AM57/(1+Inp_DR)^(AE$15-2021)</f>
        <v>#REF!</v>
      </c>
      <c r="AF58" s="3" t="e">
        <f>calc_CBA!AN57/(1+Inp_DR)^(AF$15-2021)</f>
        <v>#REF!</v>
      </c>
      <c r="AG58" s="3" t="e">
        <f>calc_CBA!AO57/(1+Inp_DR)^(AG$15-2021)</f>
        <v>#REF!</v>
      </c>
      <c r="AH58" s="3" t="e">
        <f>calc_CBA!AP57/(1+Inp_DR)^(AH$15-2021)</f>
        <v>#REF!</v>
      </c>
      <c r="AI58" s="3" t="e">
        <f>calc_CBA!AQ57/(1+Inp_DR)^(AI$15-2021)</f>
        <v>#REF!</v>
      </c>
      <c r="AJ58" s="3" t="e">
        <f>calc_CBA!AR57/(1+Inp_DR)^(AJ$15-2021)</f>
        <v>#REF!</v>
      </c>
      <c r="AK58" s="3" t="e">
        <f>calc_CBA!AS57/(1+Inp_DR)^(AK$15-2021)</f>
        <v>#REF!</v>
      </c>
      <c r="AL58" s="3" t="e">
        <f>calc_CBA!AT57/(1+Inp_DR)^(AL$15-2021)</f>
        <v>#REF!</v>
      </c>
      <c r="AM58" s="3" t="e">
        <f>calc_CBA!AU57/(1+Inp_DR)^(AM$15-2021)</f>
        <v>#REF!</v>
      </c>
      <c r="AN58" s="3" t="e">
        <f>calc_CBA!AV57/(1+Inp_DR)^(AN$15-2021)</f>
        <v>#REF!</v>
      </c>
      <c r="AO58" s="3" t="e">
        <f>calc_CBA!AW57/(1+Inp_DR)^(AO$15-2021)</f>
        <v>#REF!</v>
      </c>
      <c r="AP58" s="3" t="e">
        <f>calc_CBA!AX57/(1+Inp_DR)^(AP$15-2021)</f>
        <v>#REF!</v>
      </c>
      <c r="AQ58" s="3" t="e">
        <f>calc_CBA!AY57/(1+Inp_DR)^(AQ$15-2021)</f>
        <v>#REF!</v>
      </c>
      <c r="AR58" s="3" t="e">
        <f>calc_CBA!AZ57/(1+Inp_DR)^(AR$15-2021)</f>
        <v>#REF!</v>
      </c>
      <c r="AS58" s="3" t="e">
        <f>calc_CBA!BA57/(1+Inp_DR)^(AS$15-2021)</f>
        <v>#REF!</v>
      </c>
      <c r="AT58" s="3" t="e">
        <f>calc_CBA!BB57/(1+Inp_DR)^(AT$15-2021)</f>
        <v>#REF!</v>
      </c>
      <c r="AU58" s="3" t="e">
        <f>calc_CBA!BC57/(1+Inp_DR)^(AU$15-2021)</f>
        <v>#REF!</v>
      </c>
      <c r="AV58" s="3" t="e">
        <f>calc_CBA!BD57/(1+Inp_DR)^(AV$15-2021)</f>
        <v>#REF!</v>
      </c>
      <c r="AW58" s="3" t="e">
        <f>calc_CBA!BE57/(1+Inp_DR)^(AW$15-2021)</f>
        <v>#REF!</v>
      </c>
      <c r="AX58" s="3" t="e">
        <f>calc_CBA!BF57/(1+Inp_DR)^(AX$15-2021)</f>
        <v>#REF!</v>
      </c>
      <c r="AY58" s="3" t="e">
        <f>calc_CBA!BG57/(1+Inp_DR)^(AY$15-2021)</f>
        <v>#REF!</v>
      </c>
      <c r="AZ58" s="3" t="e">
        <f>calc_CBA!BH57/(1+Inp_DR)^(AZ$15-2021)</f>
        <v>#REF!</v>
      </c>
      <c r="BA58" s="3" t="e">
        <f>calc_CBA!BI57/(1+Inp_DR)^(BA$15-2021)</f>
        <v>#REF!</v>
      </c>
      <c r="BB58" s="3" t="e">
        <f>calc_CBA!BJ57/(1+Inp_DR)^(BB$15-2021)</f>
        <v>#REF!</v>
      </c>
      <c r="BC58" s="3" t="e">
        <f>calc_CBA!BK57/(1+Inp_DR)^(BC$15-2021)</f>
        <v>#REF!</v>
      </c>
      <c r="BD58" s="3" t="e">
        <f>calc_CBA!BL57/(1+Inp_DR)^(BD$15-2021)</f>
        <v>#REF!</v>
      </c>
      <c r="BE58" s="3" t="e">
        <f>calc_CBA!BM57/(1+Inp_DR)^(BE$15-2021)</f>
        <v>#REF!</v>
      </c>
      <c r="BF58" s="3" t="e">
        <f>calc_CBA!BN57/(1+Inp_DR)^(BF$15-2021)</f>
        <v>#REF!</v>
      </c>
      <c r="BG58" s="3" t="e">
        <f>calc_CBA!BO57/(1+Inp_DR)^(BG$15-2021)</f>
        <v>#REF!</v>
      </c>
      <c r="BH58" s="3" t="e">
        <f>calc_CBA!BP57/(1+Inp_DR)^(BH$15-2021)</f>
        <v>#REF!</v>
      </c>
      <c r="BI58" s="3" t="e">
        <f>calc_CBA!BQ57/(1+Inp_DR)^(BI$15-2021)</f>
        <v>#REF!</v>
      </c>
      <c r="BJ58" s="3" t="e">
        <f>calc_CBA!BR57/(1+Inp_DR)^(BJ$15-2021)</f>
        <v>#REF!</v>
      </c>
      <c r="BK58" s="3" t="e">
        <f>calc_CBA!BS57/(1+Inp_DR)^(BK$15-2021)</f>
        <v>#REF!</v>
      </c>
      <c r="BL58" s="3" t="e">
        <f>calc_CBA!BT57/(1+Inp_DR)^(BL$15-2021)</f>
        <v>#REF!</v>
      </c>
    </row>
    <row r="59" spans="2:64" ht="10.5" x14ac:dyDescent="0.25">
      <c r="B59" s="14">
        <v>44</v>
      </c>
      <c r="C59" s="12" t="e">
        <f>calc_CBA!C58</f>
        <v>#REF!</v>
      </c>
      <c r="D59" s="12" t="e">
        <f>calc_CBA!D58</f>
        <v>#REF!</v>
      </c>
      <c r="E59" s="12" t="e">
        <f>calc_CBA!E58</f>
        <v>#REF!</v>
      </c>
      <c r="F59" s="12" t="e">
        <f>calc_CBA!F58</f>
        <v>#REF!</v>
      </c>
      <c r="G59" s="12" t="e">
        <f>calc_CBA!G58</f>
        <v>#REF!</v>
      </c>
      <c r="H59" s="13" t="e">
        <f>calc_CBA!N58</f>
        <v>#REF!</v>
      </c>
      <c r="I59" s="13" t="e">
        <f>calc_CBA!O58</f>
        <v>#REF!</v>
      </c>
      <c r="J59" s="2" t="e">
        <f>calc_CBA!S58</f>
        <v>#REF!</v>
      </c>
      <c r="K59" s="2" t="e">
        <f>calc_CBA!T58</f>
        <v>#REF!</v>
      </c>
      <c r="L59" s="2" t="e">
        <f>calc_CBA!U58</f>
        <v>#REF!</v>
      </c>
      <c r="M59" s="18" t="e">
        <f t="shared" si="0"/>
        <v>#REF!</v>
      </c>
      <c r="N59" s="3" t="e">
        <f>calc_CBA!V58/(1+Inp_DR)^(N$15-2021)</f>
        <v>#REF!</v>
      </c>
      <c r="O59" s="3" t="e">
        <f>calc_CBA!W58/(1+Inp_DR)^(O$15-2021)</f>
        <v>#REF!</v>
      </c>
      <c r="P59" s="3" t="e">
        <f>calc_CBA!X58/(1+Inp_DR)^(P$15-2021)</f>
        <v>#REF!</v>
      </c>
      <c r="Q59" s="3" t="e">
        <f>calc_CBA!Y58/(1+Inp_DR)^(Q$15-2021)</f>
        <v>#REF!</v>
      </c>
      <c r="R59" s="3" t="e">
        <f>calc_CBA!Z58/(1+Inp_DR)^(R$15-2021)</f>
        <v>#REF!</v>
      </c>
      <c r="S59" s="3" t="e">
        <f>calc_CBA!AA58/(1+Inp_DR)^(S$15-2021)</f>
        <v>#REF!</v>
      </c>
      <c r="T59" s="3" t="e">
        <f>calc_CBA!AB58/(1+Inp_DR)^(T$15-2021)</f>
        <v>#REF!</v>
      </c>
      <c r="U59" s="3" t="e">
        <f>calc_CBA!AC58/(1+Inp_DR)^(U$15-2021)</f>
        <v>#REF!</v>
      </c>
      <c r="V59" s="3" t="e">
        <f>calc_CBA!AD58/(1+Inp_DR)^(V$15-2021)</f>
        <v>#REF!</v>
      </c>
      <c r="W59" s="3" t="e">
        <f>calc_CBA!AE58/(1+Inp_DR)^(W$15-2021)</f>
        <v>#REF!</v>
      </c>
      <c r="X59" s="3" t="e">
        <f>calc_CBA!AF58/(1+Inp_DR)^(X$15-2021)</f>
        <v>#REF!</v>
      </c>
      <c r="Y59" s="3" t="e">
        <f>calc_CBA!AG58/(1+Inp_DR)^(Y$15-2021)</f>
        <v>#REF!</v>
      </c>
      <c r="Z59" s="3" t="e">
        <f>calc_CBA!AH58/(1+Inp_DR)^(Z$15-2021)</f>
        <v>#REF!</v>
      </c>
      <c r="AA59" s="3" t="e">
        <f>calc_CBA!AI58/(1+Inp_DR)^(AA$15-2021)</f>
        <v>#REF!</v>
      </c>
      <c r="AB59" s="3" t="e">
        <f>calc_CBA!AJ58/(1+Inp_DR)^(AB$15-2021)</f>
        <v>#REF!</v>
      </c>
      <c r="AC59" s="3" t="e">
        <f>calc_CBA!AK58/(1+Inp_DR)^(AC$15-2021)</f>
        <v>#REF!</v>
      </c>
      <c r="AD59" s="3" t="e">
        <f>calc_CBA!AL58/(1+Inp_DR)^(AD$15-2021)</f>
        <v>#REF!</v>
      </c>
      <c r="AE59" s="3" t="e">
        <f>calc_CBA!AM58/(1+Inp_DR)^(AE$15-2021)</f>
        <v>#REF!</v>
      </c>
      <c r="AF59" s="3" t="e">
        <f>calc_CBA!AN58/(1+Inp_DR)^(AF$15-2021)</f>
        <v>#REF!</v>
      </c>
      <c r="AG59" s="3" t="e">
        <f>calc_CBA!AO58/(1+Inp_DR)^(AG$15-2021)</f>
        <v>#REF!</v>
      </c>
      <c r="AH59" s="3" t="e">
        <f>calc_CBA!AP58/(1+Inp_DR)^(AH$15-2021)</f>
        <v>#REF!</v>
      </c>
      <c r="AI59" s="3" t="e">
        <f>calc_CBA!AQ58/(1+Inp_DR)^(AI$15-2021)</f>
        <v>#REF!</v>
      </c>
      <c r="AJ59" s="3" t="e">
        <f>calc_CBA!AR58/(1+Inp_DR)^(AJ$15-2021)</f>
        <v>#REF!</v>
      </c>
      <c r="AK59" s="3" t="e">
        <f>calc_CBA!AS58/(1+Inp_DR)^(AK$15-2021)</f>
        <v>#REF!</v>
      </c>
      <c r="AL59" s="3" t="e">
        <f>calc_CBA!AT58/(1+Inp_DR)^(AL$15-2021)</f>
        <v>#REF!</v>
      </c>
      <c r="AM59" s="3" t="e">
        <f>calc_CBA!AU58/(1+Inp_DR)^(AM$15-2021)</f>
        <v>#REF!</v>
      </c>
      <c r="AN59" s="3" t="e">
        <f>calc_CBA!AV58/(1+Inp_DR)^(AN$15-2021)</f>
        <v>#REF!</v>
      </c>
      <c r="AO59" s="3" t="e">
        <f>calc_CBA!AW58/(1+Inp_DR)^(AO$15-2021)</f>
        <v>#REF!</v>
      </c>
      <c r="AP59" s="3" t="e">
        <f>calc_CBA!AX58/(1+Inp_DR)^(AP$15-2021)</f>
        <v>#REF!</v>
      </c>
      <c r="AQ59" s="3" t="e">
        <f>calc_CBA!AY58/(1+Inp_DR)^(AQ$15-2021)</f>
        <v>#REF!</v>
      </c>
      <c r="AR59" s="3" t="e">
        <f>calc_CBA!AZ58/(1+Inp_DR)^(AR$15-2021)</f>
        <v>#REF!</v>
      </c>
      <c r="AS59" s="3" t="e">
        <f>calc_CBA!BA58/(1+Inp_DR)^(AS$15-2021)</f>
        <v>#REF!</v>
      </c>
      <c r="AT59" s="3" t="e">
        <f>calc_CBA!BB58/(1+Inp_DR)^(AT$15-2021)</f>
        <v>#REF!</v>
      </c>
      <c r="AU59" s="3" t="e">
        <f>calc_CBA!BC58/(1+Inp_DR)^(AU$15-2021)</f>
        <v>#REF!</v>
      </c>
      <c r="AV59" s="3" t="e">
        <f>calc_CBA!BD58/(1+Inp_DR)^(AV$15-2021)</f>
        <v>#REF!</v>
      </c>
      <c r="AW59" s="3" t="e">
        <f>calc_CBA!BE58/(1+Inp_DR)^(AW$15-2021)</f>
        <v>#REF!</v>
      </c>
      <c r="AX59" s="3" t="e">
        <f>calc_CBA!BF58/(1+Inp_DR)^(AX$15-2021)</f>
        <v>#REF!</v>
      </c>
      <c r="AY59" s="3" t="e">
        <f>calc_CBA!BG58/(1+Inp_DR)^(AY$15-2021)</f>
        <v>#REF!</v>
      </c>
      <c r="AZ59" s="3" t="e">
        <f>calc_CBA!BH58/(1+Inp_DR)^(AZ$15-2021)</f>
        <v>#REF!</v>
      </c>
      <c r="BA59" s="3" t="e">
        <f>calc_CBA!BI58/(1+Inp_DR)^(BA$15-2021)</f>
        <v>#REF!</v>
      </c>
      <c r="BB59" s="3" t="e">
        <f>calc_CBA!BJ58/(1+Inp_DR)^(BB$15-2021)</f>
        <v>#REF!</v>
      </c>
      <c r="BC59" s="3" t="e">
        <f>calc_CBA!BK58/(1+Inp_DR)^(BC$15-2021)</f>
        <v>#REF!</v>
      </c>
      <c r="BD59" s="3" t="e">
        <f>calc_CBA!BL58/(1+Inp_DR)^(BD$15-2021)</f>
        <v>#REF!</v>
      </c>
      <c r="BE59" s="3" t="e">
        <f>calc_CBA!BM58/(1+Inp_DR)^(BE$15-2021)</f>
        <v>#REF!</v>
      </c>
      <c r="BF59" s="3" t="e">
        <f>calc_CBA!BN58/(1+Inp_DR)^(BF$15-2021)</f>
        <v>#REF!</v>
      </c>
      <c r="BG59" s="3" t="e">
        <f>calc_CBA!BO58/(1+Inp_DR)^(BG$15-2021)</f>
        <v>#REF!</v>
      </c>
      <c r="BH59" s="3" t="e">
        <f>calc_CBA!BP58/(1+Inp_DR)^(BH$15-2021)</f>
        <v>#REF!</v>
      </c>
      <c r="BI59" s="3" t="e">
        <f>calc_CBA!BQ58/(1+Inp_DR)^(BI$15-2021)</f>
        <v>#REF!</v>
      </c>
      <c r="BJ59" s="3" t="e">
        <f>calc_CBA!BR58/(1+Inp_DR)^(BJ$15-2021)</f>
        <v>#REF!</v>
      </c>
      <c r="BK59" s="3" t="e">
        <f>calc_CBA!BS58/(1+Inp_DR)^(BK$15-2021)</f>
        <v>#REF!</v>
      </c>
      <c r="BL59" s="3" t="e">
        <f>calc_CBA!BT58/(1+Inp_DR)^(BL$15-2021)</f>
        <v>#REF!</v>
      </c>
    </row>
    <row r="60" spans="2:64" ht="10.5" x14ac:dyDescent="0.25">
      <c r="B60" s="14">
        <v>45</v>
      </c>
      <c r="C60" s="12" t="e">
        <f>calc_CBA!C59</f>
        <v>#REF!</v>
      </c>
      <c r="D60" s="12" t="e">
        <f>calc_CBA!D59</f>
        <v>#REF!</v>
      </c>
      <c r="E60" s="12" t="e">
        <f>calc_CBA!E59</f>
        <v>#REF!</v>
      </c>
      <c r="F60" s="12" t="e">
        <f>calc_CBA!F59</f>
        <v>#REF!</v>
      </c>
      <c r="G60" s="12" t="e">
        <f>calc_CBA!G59</f>
        <v>#REF!</v>
      </c>
      <c r="H60" s="13" t="e">
        <f>calc_CBA!N59</f>
        <v>#REF!</v>
      </c>
      <c r="I60" s="13" t="e">
        <f>calc_CBA!O59</f>
        <v>#REF!</v>
      </c>
      <c r="J60" s="2" t="e">
        <f>calc_CBA!S59</f>
        <v>#REF!</v>
      </c>
      <c r="K60" s="2" t="e">
        <f>calc_CBA!T59</f>
        <v>#REF!</v>
      </c>
      <c r="L60" s="2" t="e">
        <f>calc_CBA!U59</f>
        <v>#REF!</v>
      </c>
      <c r="M60" s="18" t="e">
        <f t="shared" si="0"/>
        <v>#REF!</v>
      </c>
      <c r="N60" s="3" t="e">
        <f>calc_CBA!V59/(1+Inp_DR)^(N$15-2021)</f>
        <v>#REF!</v>
      </c>
      <c r="O60" s="3" t="e">
        <f>calc_CBA!W59/(1+Inp_DR)^(O$15-2021)</f>
        <v>#REF!</v>
      </c>
      <c r="P60" s="3" t="e">
        <f>calc_CBA!X59/(1+Inp_DR)^(P$15-2021)</f>
        <v>#REF!</v>
      </c>
      <c r="Q60" s="3" t="e">
        <f>calc_CBA!Y59/(1+Inp_DR)^(Q$15-2021)</f>
        <v>#REF!</v>
      </c>
      <c r="R60" s="3" t="e">
        <f>calc_CBA!Z59/(1+Inp_DR)^(R$15-2021)</f>
        <v>#REF!</v>
      </c>
      <c r="S60" s="3" t="e">
        <f>calc_CBA!AA59/(1+Inp_DR)^(S$15-2021)</f>
        <v>#REF!</v>
      </c>
      <c r="T60" s="3" t="e">
        <f>calc_CBA!AB59/(1+Inp_DR)^(T$15-2021)</f>
        <v>#REF!</v>
      </c>
      <c r="U60" s="3" t="e">
        <f>calc_CBA!AC59/(1+Inp_DR)^(U$15-2021)</f>
        <v>#REF!</v>
      </c>
      <c r="V60" s="3" t="e">
        <f>calc_CBA!AD59/(1+Inp_DR)^(V$15-2021)</f>
        <v>#REF!</v>
      </c>
      <c r="W60" s="3" t="e">
        <f>calc_CBA!AE59/(1+Inp_DR)^(W$15-2021)</f>
        <v>#REF!</v>
      </c>
      <c r="X60" s="3" t="e">
        <f>calc_CBA!AF59/(1+Inp_DR)^(X$15-2021)</f>
        <v>#REF!</v>
      </c>
      <c r="Y60" s="3" t="e">
        <f>calc_CBA!AG59/(1+Inp_DR)^(Y$15-2021)</f>
        <v>#REF!</v>
      </c>
      <c r="Z60" s="3" t="e">
        <f>calc_CBA!AH59/(1+Inp_DR)^(Z$15-2021)</f>
        <v>#REF!</v>
      </c>
      <c r="AA60" s="3" t="e">
        <f>calc_CBA!AI59/(1+Inp_DR)^(AA$15-2021)</f>
        <v>#REF!</v>
      </c>
      <c r="AB60" s="3" t="e">
        <f>calc_CBA!AJ59/(1+Inp_DR)^(AB$15-2021)</f>
        <v>#REF!</v>
      </c>
      <c r="AC60" s="3" t="e">
        <f>calc_CBA!AK59/(1+Inp_DR)^(AC$15-2021)</f>
        <v>#REF!</v>
      </c>
      <c r="AD60" s="3" t="e">
        <f>calc_CBA!AL59/(1+Inp_DR)^(AD$15-2021)</f>
        <v>#REF!</v>
      </c>
      <c r="AE60" s="3" t="e">
        <f>calc_CBA!AM59/(1+Inp_DR)^(AE$15-2021)</f>
        <v>#REF!</v>
      </c>
      <c r="AF60" s="3" t="e">
        <f>calc_CBA!AN59/(1+Inp_DR)^(AF$15-2021)</f>
        <v>#REF!</v>
      </c>
      <c r="AG60" s="3" t="e">
        <f>calc_CBA!AO59/(1+Inp_DR)^(AG$15-2021)</f>
        <v>#REF!</v>
      </c>
      <c r="AH60" s="3" t="e">
        <f>calc_CBA!AP59/(1+Inp_DR)^(AH$15-2021)</f>
        <v>#REF!</v>
      </c>
      <c r="AI60" s="3" t="e">
        <f>calc_CBA!AQ59/(1+Inp_DR)^(AI$15-2021)</f>
        <v>#REF!</v>
      </c>
      <c r="AJ60" s="3" t="e">
        <f>calc_CBA!AR59/(1+Inp_DR)^(AJ$15-2021)</f>
        <v>#REF!</v>
      </c>
      <c r="AK60" s="3" t="e">
        <f>calc_CBA!AS59/(1+Inp_DR)^(AK$15-2021)</f>
        <v>#REF!</v>
      </c>
      <c r="AL60" s="3" t="e">
        <f>calc_CBA!AT59/(1+Inp_DR)^(AL$15-2021)</f>
        <v>#REF!</v>
      </c>
      <c r="AM60" s="3" t="e">
        <f>calc_CBA!AU59/(1+Inp_DR)^(AM$15-2021)</f>
        <v>#REF!</v>
      </c>
      <c r="AN60" s="3" t="e">
        <f>calc_CBA!AV59/(1+Inp_DR)^(AN$15-2021)</f>
        <v>#REF!</v>
      </c>
      <c r="AO60" s="3" t="e">
        <f>calc_CBA!AW59/(1+Inp_DR)^(AO$15-2021)</f>
        <v>#REF!</v>
      </c>
      <c r="AP60" s="3" t="e">
        <f>calc_CBA!AX59/(1+Inp_DR)^(AP$15-2021)</f>
        <v>#REF!</v>
      </c>
      <c r="AQ60" s="3" t="e">
        <f>calc_CBA!AY59/(1+Inp_DR)^(AQ$15-2021)</f>
        <v>#REF!</v>
      </c>
      <c r="AR60" s="3" t="e">
        <f>calc_CBA!AZ59/(1+Inp_DR)^(AR$15-2021)</f>
        <v>#REF!</v>
      </c>
      <c r="AS60" s="3" t="e">
        <f>calc_CBA!BA59/(1+Inp_DR)^(AS$15-2021)</f>
        <v>#REF!</v>
      </c>
      <c r="AT60" s="3" t="e">
        <f>calc_CBA!BB59/(1+Inp_DR)^(AT$15-2021)</f>
        <v>#REF!</v>
      </c>
      <c r="AU60" s="3" t="e">
        <f>calc_CBA!BC59/(1+Inp_DR)^(AU$15-2021)</f>
        <v>#REF!</v>
      </c>
      <c r="AV60" s="3" t="e">
        <f>calc_CBA!BD59/(1+Inp_DR)^(AV$15-2021)</f>
        <v>#REF!</v>
      </c>
      <c r="AW60" s="3" t="e">
        <f>calc_CBA!BE59/(1+Inp_DR)^(AW$15-2021)</f>
        <v>#REF!</v>
      </c>
      <c r="AX60" s="3" t="e">
        <f>calc_CBA!BF59/(1+Inp_DR)^(AX$15-2021)</f>
        <v>#REF!</v>
      </c>
      <c r="AY60" s="3" t="e">
        <f>calc_CBA!BG59/(1+Inp_DR)^(AY$15-2021)</f>
        <v>#REF!</v>
      </c>
      <c r="AZ60" s="3" t="e">
        <f>calc_CBA!BH59/(1+Inp_DR)^(AZ$15-2021)</f>
        <v>#REF!</v>
      </c>
      <c r="BA60" s="3" t="e">
        <f>calc_CBA!BI59/(1+Inp_DR)^(BA$15-2021)</f>
        <v>#REF!</v>
      </c>
      <c r="BB60" s="3" t="e">
        <f>calc_CBA!BJ59/(1+Inp_DR)^(BB$15-2021)</f>
        <v>#REF!</v>
      </c>
      <c r="BC60" s="3" t="e">
        <f>calc_CBA!BK59/(1+Inp_DR)^(BC$15-2021)</f>
        <v>#REF!</v>
      </c>
      <c r="BD60" s="3" t="e">
        <f>calc_CBA!BL59/(1+Inp_DR)^(BD$15-2021)</f>
        <v>#REF!</v>
      </c>
      <c r="BE60" s="3" t="e">
        <f>calc_CBA!BM59/(1+Inp_DR)^(BE$15-2021)</f>
        <v>#REF!</v>
      </c>
      <c r="BF60" s="3" t="e">
        <f>calc_CBA!BN59/(1+Inp_DR)^(BF$15-2021)</f>
        <v>#REF!</v>
      </c>
      <c r="BG60" s="3" t="e">
        <f>calc_CBA!BO59/(1+Inp_DR)^(BG$15-2021)</f>
        <v>#REF!</v>
      </c>
      <c r="BH60" s="3" t="e">
        <f>calc_CBA!BP59/(1+Inp_DR)^(BH$15-2021)</f>
        <v>#REF!</v>
      </c>
      <c r="BI60" s="3" t="e">
        <f>calc_CBA!BQ59/(1+Inp_DR)^(BI$15-2021)</f>
        <v>#REF!</v>
      </c>
      <c r="BJ60" s="3" t="e">
        <f>calc_CBA!BR59/(1+Inp_DR)^(BJ$15-2021)</f>
        <v>#REF!</v>
      </c>
      <c r="BK60" s="3" t="e">
        <f>calc_CBA!BS59/(1+Inp_DR)^(BK$15-2021)</f>
        <v>#REF!</v>
      </c>
      <c r="BL60" s="3" t="e">
        <f>calc_CBA!BT59/(1+Inp_DR)^(BL$15-2021)</f>
        <v>#REF!</v>
      </c>
    </row>
    <row r="61" spans="2:64" ht="10.5" x14ac:dyDescent="0.25">
      <c r="B61" s="14">
        <v>46</v>
      </c>
      <c r="C61" s="12" t="e">
        <f>calc_CBA!C60</f>
        <v>#REF!</v>
      </c>
      <c r="D61" s="12" t="e">
        <f>calc_CBA!D60</f>
        <v>#REF!</v>
      </c>
      <c r="E61" s="12" t="e">
        <f>calc_CBA!E60</f>
        <v>#REF!</v>
      </c>
      <c r="F61" s="12" t="e">
        <f>calc_CBA!F60</f>
        <v>#REF!</v>
      </c>
      <c r="G61" s="12" t="e">
        <f>calc_CBA!G60</f>
        <v>#REF!</v>
      </c>
      <c r="H61" s="13" t="e">
        <f>calc_CBA!N60</f>
        <v>#REF!</v>
      </c>
      <c r="I61" s="13" t="e">
        <f>calc_CBA!O60</f>
        <v>#REF!</v>
      </c>
      <c r="J61" s="2" t="e">
        <f>calc_CBA!S60</f>
        <v>#REF!</v>
      </c>
      <c r="K61" s="2" t="e">
        <f>calc_CBA!T60</f>
        <v>#REF!</v>
      </c>
      <c r="L61" s="2" t="e">
        <f>calc_CBA!U60</f>
        <v>#REF!</v>
      </c>
      <c r="M61" s="18" t="e">
        <f t="shared" si="0"/>
        <v>#REF!</v>
      </c>
      <c r="N61" s="3" t="e">
        <f>calc_CBA!V60/(1+Inp_DR)^(N$15-2021)</f>
        <v>#REF!</v>
      </c>
      <c r="O61" s="3" t="e">
        <f>calc_CBA!W60/(1+Inp_DR)^(O$15-2021)</f>
        <v>#REF!</v>
      </c>
      <c r="P61" s="3" t="e">
        <f>calc_CBA!X60/(1+Inp_DR)^(P$15-2021)</f>
        <v>#REF!</v>
      </c>
      <c r="Q61" s="3" t="e">
        <f>calc_CBA!Y60/(1+Inp_DR)^(Q$15-2021)</f>
        <v>#REF!</v>
      </c>
      <c r="R61" s="3" t="e">
        <f>calc_CBA!Z60/(1+Inp_DR)^(R$15-2021)</f>
        <v>#REF!</v>
      </c>
      <c r="S61" s="3" t="e">
        <f>calc_CBA!AA60/(1+Inp_DR)^(S$15-2021)</f>
        <v>#REF!</v>
      </c>
      <c r="T61" s="3" t="e">
        <f>calc_CBA!AB60/(1+Inp_DR)^(T$15-2021)</f>
        <v>#REF!</v>
      </c>
      <c r="U61" s="3" t="e">
        <f>calc_CBA!AC60/(1+Inp_DR)^(U$15-2021)</f>
        <v>#REF!</v>
      </c>
      <c r="V61" s="3" t="e">
        <f>calc_CBA!AD60/(1+Inp_DR)^(V$15-2021)</f>
        <v>#REF!</v>
      </c>
      <c r="W61" s="3" t="e">
        <f>calc_CBA!AE60/(1+Inp_DR)^(W$15-2021)</f>
        <v>#REF!</v>
      </c>
      <c r="X61" s="3" t="e">
        <f>calc_CBA!AF60/(1+Inp_DR)^(X$15-2021)</f>
        <v>#REF!</v>
      </c>
      <c r="Y61" s="3" t="e">
        <f>calc_CBA!AG60/(1+Inp_DR)^(Y$15-2021)</f>
        <v>#REF!</v>
      </c>
      <c r="Z61" s="3" t="e">
        <f>calc_CBA!AH60/(1+Inp_DR)^(Z$15-2021)</f>
        <v>#REF!</v>
      </c>
      <c r="AA61" s="3" t="e">
        <f>calc_CBA!AI60/(1+Inp_DR)^(AA$15-2021)</f>
        <v>#REF!</v>
      </c>
      <c r="AB61" s="3" t="e">
        <f>calc_CBA!AJ60/(1+Inp_DR)^(AB$15-2021)</f>
        <v>#REF!</v>
      </c>
      <c r="AC61" s="3" t="e">
        <f>calc_CBA!AK60/(1+Inp_DR)^(AC$15-2021)</f>
        <v>#REF!</v>
      </c>
      <c r="AD61" s="3" t="e">
        <f>calc_CBA!AL60/(1+Inp_DR)^(AD$15-2021)</f>
        <v>#REF!</v>
      </c>
      <c r="AE61" s="3" t="e">
        <f>calc_CBA!AM60/(1+Inp_DR)^(AE$15-2021)</f>
        <v>#REF!</v>
      </c>
      <c r="AF61" s="3" t="e">
        <f>calc_CBA!AN60/(1+Inp_DR)^(AF$15-2021)</f>
        <v>#REF!</v>
      </c>
      <c r="AG61" s="3" t="e">
        <f>calc_CBA!AO60/(1+Inp_DR)^(AG$15-2021)</f>
        <v>#REF!</v>
      </c>
      <c r="AH61" s="3" t="e">
        <f>calc_CBA!AP60/(1+Inp_DR)^(AH$15-2021)</f>
        <v>#REF!</v>
      </c>
      <c r="AI61" s="3" t="e">
        <f>calc_CBA!AQ60/(1+Inp_DR)^(AI$15-2021)</f>
        <v>#REF!</v>
      </c>
      <c r="AJ61" s="3" t="e">
        <f>calc_CBA!AR60/(1+Inp_DR)^(AJ$15-2021)</f>
        <v>#REF!</v>
      </c>
      <c r="AK61" s="3" t="e">
        <f>calc_CBA!AS60/(1+Inp_DR)^(AK$15-2021)</f>
        <v>#REF!</v>
      </c>
      <c r="AL61" s="3" t="e">
        <f>calc_CBA!AT60/(1+Inp_DR)^(AL$15-2021)</f>
        <v>#REF!</v>
      </c>
      <c r="AM61" s="3" t="e">
        <f>calc_CBA!AU60/(1+Inp_DR)^(AM$15-2021)</f>
        <v>#REF!</v>
      </c>
      <c r="AN61" s="3" t="e">
        <f>calc_CBA!AV60/(1+Inp_DR)^(AN$15-2021)</f>
        <v>#REF!</v>
      </c>
      <c r="AO61" s="3" t="e">
        <f>calc_CBA!AW60/(1+Inp_DR)^(AO$15-2021)</f>
        <v>#REF!</v>
      </c>
      <c r="AP61" s="3" t="e">
        <f>calc_CBA!AX60/(1+Inp_DR)^(AP$15-2021)</f>
        <v>#REF!</v>
      </c>
      <c r="AQ61" s="3" t="e">
        <f>calc_CBA!AY60/(1+Inp_DR)^(AQ$15-2021)</f>
        <v>#REF!</v>
      </c>
      <c r="AR61" s="3" t="e">
        <f>calc_CBA!AZ60/(1+Inp_DR)^(AR$15-2021)</f>
        <v>#REF!</v>
      </c>
      <c r="AS61" s="3" t="e">
        <f>calc_CBA!BA60/(1+Inp_DR)^(AS$15-2021)</f>
        <v>#REF!</v>
      </c>
      <c r="AT61" s="3" t="e">
        <f>calc_CBA!BB60/(1+Inp_DR)^(AT$15-2021)</f>
        <v>#REF!</v>
      </c>
      <c r="AU61" s="3" t="e">
        <f>calc_CBA!BC60/(1+Inp_DR)^(AU$15-2021)</f>
        <v>#REF!</v>
      </c>
      <c r="AV61" s="3" t="e">
        <f>calc_CBA!BD60/(1+Inp_DR)^(AV$15-2021)</f>
        <v>#REF!</v>
      </c>
      <c r="AW61" s="3" t="e">
        <f>calc_CBA!BE60/(1+Inp_DR)^(AW$15-2021)</f>
        <v>#REF!</v>
      </c>
      <c r="AX61" s="3" t="e">
        <f>calc_CBA!BF60/(1+Inp_DR)^(AX$15-2021)</f>
        <v>#REF!</v>
      </c>
      <c r="AY61" s="3" t="e">
        <f>calc_CBA!BG60/(1+Inp_DR)^(AY$15-2021)</f>
        <v>#REF!</v>
      </c>
      <c r="AZ61" s="3" t="e">
        <f>calc_CBA!BH60/(1+Inp_DR)^(AZ$15-2021)</f>
        <v>#REF!</v>
      </c>
      <c r="BA61" s="3" t="e">
        <f>calc_CBA!BI60/(1+Inp_DR)^(BA$15-2021)</f>
        <v>#REF!</v>
      </c>
      <c r="BB61" s="3" t="e">
        <f>calc_CBA!BJ60/(1+Inp_DR)^(BB$15-2021)</f>
        <v>#REF!</v>
      </c>
      <c r="BC61" s="3" t="e">
        <f>calc_CBA!BK60/(1+Inp_DR)^(BC$15-2021)</f>
        <v>#REF!</v>
      </c>
      <c r="BD61" s="3" t="e">
        <f>calc_CBA!BL60/(1+Inp_DR)^(BD$15-2021)</f>
        <v>#REF!</v>
      </c>
      <c r="BE61" s="3" t="e">
        <f>calc_CBA!BM60/(1+Inp_DR)^(BE$15-2021)</f>
        <v>#REF!</v>
      </c>
      <c r="BF61" s="3" t="e">
        <f>calc_CBA!BN60/(1+Inp_DR)^(BF$15-2021)</f>
        <v>#REF!</v>
      </c>
      <c r="BG61" s="3" t="e">
        <f>calc_CBA!BO60/(1+Inp_DR)^(BG$15-2021)</f>
        <v>#REF!</v>
      </c>
      <c r="BH61" s="3" t="e">
        <f>calc_CBA!BP60/(1+Inp_DR)^(BH$15-2021)</f>
        <v>#REF!</v>
      </c>
      <c r="BI61" s="3" t="e">
        <f>calc_CBA!BQ60/(1+Inp_DR)^(BI$15-2021)</f>
        <v>#REF!</v>
      </c>
      <c r="BJ61" s="3" t="e">
        <f>calc_CBA!BR60/(1+Inp_DR)^(BJ$15-2021)</f>
        <v>#REF!</v>
      </c>
      <c r="BK61" s="3" t="e">
        <f>calc_CBA!BS60/(1+Inp_DR)^(BK$15-2021)</f>
        <v>#REF!</v>
      </c>
      <c r="BL61" s="3" t="e">
        <f>calc_CBA!BT60/(1+Inp_DR)^(BL$15-2021)</f>
        <v>#REF!</v>
      </c>
    </row>
    <row r="62" spans="2:64" ht="10.5" x14ac:dyDescent="0.25">
      <c r="B62" s="14">
        <v>47</v>
      </c>
      <c r="C62" s="12" t="e">
        <f>calc_CBA!C61</f>
        <v>#REF!</v>
      </c>
      <c r="D62" s="12" t="e">
        <f>calc_CBA!D61</f>
        <v>#REF!</v>
      </c>
      <c r="E62" s="12" t="e">
        <f>calc_CBA!E61</f>
        <v>#REF!</v>
      </c>
      <c r="F62" s="12" t="e">
        <f>calc_CBA!F61</f>
        <v>#REF!</v>
      </c>
      <c r="G62" s="12" t="e">
        <f>calc_CBA!G61</f>
        <v>#REF!</v>
      </c>
      <c r="H62" s="13" t="e">
        <f>calc_CBA!N61</f>
        <v>#REF!</v>
      </c>
      <c r="I62" s="13" t="e">
        <f>calc_CBA!O61</f>
        <v>#REF!</v>
      </c>
      <c r="J62" s="2" t="e">
        <f>calc_CBA!S61</f>
        <v>#REF!</v>
      </c>
      <c r="K62" s="2" t="e">
        <f>calc_CBA!T61</f>
        <v>#REF!</v>
      </c>
      <c r="L62" s="2" t="e">
        <f>calc_CBA!U61</f>
        <v>#REF!</v>
      </c>
      <c r="M62" s="18" t="e">
        <f t="shared" si="0"/>
        <v>#REF!</v>
      </c>
      <c r="N62" s="3" t="e">
        <f>calc_CBA!V61/(1+Inp_DR)^(N$15-2021)</f>
        <v>#REF!</v>
      </c>
      <c r="O62" s="3" t="e">
        <f>calc_CBA!W61/(1+Inp_DR)^(O$15-2021)</f>
        <v>#REF!</v>
      </c>
      <c r="P62" s="3" t="e">
        <f>calc_CBA!X61/(1+Inp_DR)^(P$15-2021)</f>
        <v>#REF!</v>
      </c>
      <c r="Q62" s="3" t="e">
        <f>calc_CBA!Y61/(1+Inp_DR)^(Q$15-2021)</f>
        <v>#REF!</v>
      </c>
      <c r="R62" s="3" t="e">
        <f>calc_CBA!Z61/(1+Inp_DR)^(R$15-2021)</f>
        <v>#REF!</v>
      </c>
      <c r="S62" s="3" t="e">
        <f>calc_CBA!AA61/(1+Inp_DR)^(S$15-2021)</f>
        <v>#REF!</v>
      </c>
      <c r="T62" s="3" t="e">
        <f>calc_CBA!AB61/(1+Inp_DR)^(T$15-2021)</f>
        <v>#REF!</v>
      </c>
      <c r="U62" s="3" t="e">
        <f>calc_CBA!AC61/(1+Inp_DR)^(U$15-2021)</f>
        <v>#REF!</v>
      </c>
      <c r="V62" s="3" t="e">
        <f>calc_CBA!AD61/(1+Inp_DR)^(V$15-2021)</f>
        <v>#REF!</v>
      </c>
      <c r="W62" s="3" t="e">
        <f>calc_CBA!AE61/(1+Inp_DR)^(W$15-2021)</f>
        <v>#REF!</v>
      </c>
      <c r="X62" s="3" t="e">
        <f>calc_CBA!AF61/(1+Inp_DR)^(X$15-2021)</f>
        <v>#REF!</v>
      </c>
      <c r="Y62" s="3" t="e">
        <f>calc_CBA!AG61/(1+Inp_DR)^(Y$15-2021)</f>
        <v>#REF!</v>
      </c>
      <c r="Z62" s="3" t="e">
        <f>calc_CBA!AH61/(1+Inp_DR)^(Z$15-2021)</f>
        <v>#REF!</v>
      </c>
      <c r="AA62" s="3" t="e">
        <f>calc_CBA!AI61/(1+Inp_DR)^(AA$15-2021)</f>
        <v>#REF!</v>
      </c>
      <c r="AB62" s="3" t="e">
        <f>calc_CBA!AJ61/(1+Inp_DR)^(AB$15-2021)</f>
        <v>#REF!</v>
      </c>
      <c r="AC62" s="3" t="e">
        <f>calc_CBA!AK61/(1+Inp_DR)^(AC$15-2021)</f>
        <v>#REF!</v>
      </c>
      <c r="AD62" s="3" t="e">
        <f>calc_CBA!AL61/(1+Inp_DR)^(AD$15-2021)</f>
        <v>#REF!</v>
      </c>
      <c r="AE62" s="3" t="e">
        <f>calc_CBA!AM61/(1+Inp_DR)^(AE$15-2021)</f>
        <v>#REF!</v>
      </c>
      <c r="AF62" s="3" t="e">
        <f>calc_CBA!AN61/(1+Inp_DR)^(AF$15-2021)</f>
        <v>#REF!</v>
      </c>
      <c r="AG62" s="3" t="e">
        <f>calc_CBA!AO61/(1+Inp_DR)^(AG$15-2021)</f>
        <v>#REF!</v>
      </c>
      <c r="AH62" s="3" t="e">
        <f>calc_CBA!AP61/(1+Inp_DR)^(AH$15-2021)</f>
        <v>#REF!</v>
      </c>
      <c r="AI62" s="3" t="e">
        <f>calc_CBA!AQ61/(1+Inp_DR)^(AI$15-2021)</f>
        <v>#REF!</v>
      </c>
      <c r="AJ62" s="3" t="e">
        <f>calc_CBA!AR61/(1+Inp_DR)^(AJ$15-2021)</f>
        <v>#REF!</v>
      </c>
      <c r="AK62" s="3" t="e">
        <f>calc_CBA!AS61/(1+Inp_DR)^(AK$15-2021)</f>
        <v>#REF!</v>
      </c>
      <c r="AL62" s="3" t="e">
        <f>calc_CBA!AT61/(1+Inp_DR)^(AL$15-2021)</f>
        <v>#REF!</v>
      </c>
      <c r="AM62" s="3" t="e">
        <f>calc_CBA!AU61/(1+Inp_DR)^(AM$15-2021)</f>
        <v>#REF!</v>
      </c>
      <c r="AN62" s="3" t="e">
        <f>calc_CBA!AV61/(1+Inp_DR)^(AN$15-2021)</f>
        <v>#REF!</v>
      </c>
      <c r="AO62" s="3" t="e">
        <f>calc_CBA!AW61/(1+Inp_DR)^(AO$15-2021)</f>
        <v>#REF!</v>
      </c>
      <c r="AP62" s="3" t="e">
        <f>calc_CBA!AX61/(1+Inp_DR)^(AP$15-2021)</f>
        <v>#REF!</v>
      </c>
      <c r="AQ62" s="3" t="e">
        <f>calc_CBA!AY61/(1+Inp_DR)^(AQ$15-2021)</f>
        <v>#REF!</v>
      </c>
      <c r="AR62" s="3" t="e">
        <f>calc_CBA!AZ61/(1+Inp_DR)^(AR$15-2021)</f>
        <v>#REF!</v>
      </c>
      <c r="AS62" s="3" t="e">
        <f>calc_CBA!BA61/(1+Inp_DR)^(AS$15-2021)</f>
        <v>#REF!</v>
      </c>
      <c r="AT62" s="3" t="e">
        <f>calc_CBA!BB61/(1+Inp_DR)^(AT$15-2021)</f>
        <v>#REF!</v>
      </c>
      <c r="AU62" s="3" t="e">
        <f>calc_CBA!BC61/(1+Inp_DR)^(AU$15-2021)</f>
        <v>#REF!</v>
      </c>
      <c r="AV62" s="3" t="e">
        <f>calc_CBA!BD61/(1+Inp_DR)^(AV$15-2021)</f>
        <v>#REF!</v>
      </c>
      <c r="AW62" s="3" t="e">
        <f>calc_CBA!BE61/(1+Inp_DR)^(AW$15-2021)</f>
        <v>#REF!</v>
      </c>
      <c r="AX62" s="3" t="e">
        <f>calc_CBA!BF61/(1+Inp_DR)^(AX$15-2021)</f>
        <v>#REF!</v>
      </c>
      <c r="AY62" s="3" t="e">
        <f>calc_CBA!BG61/(1+Inp_DR)^(AY$15-2021)</f>
        <v>#REF!</v>
      </c>
      <c r="AZ62" s="3" t="e">
        <f>calc_CBA!BH61/(1+Inp_DR)^(AZ$15-2021)</f>
        <v>#REF!</v>
      </c>
      <c r="BA62" s="3" t="e">
        <f>calc_CBA!BI61/(1+Inp_DR)^(BA$15-2021)</f>
        <v>#REF!</v>
      </c>
      <c r="BB62" s="3" t="e">
        <f>calc_CBA!BJ61/(1+Inp_DR)^(BB$15-2021)</f>
        <v>#REF!</v>
      </c>
      <c r="BC62" s="3" t="e">
        <f>calc_CBA!BK61/(1+Inp_DR)^(BC$15-2021)</f>
        <v>#REF!</v>
      </c>
      <c r="BD62" s="3" t="e">
        <f>calc_CBA!BL61/(1+Inp_DR)^(BD$15-2021)</f>
        <v>#REF!</v>
      </c>
      <c r="BE62" s="3" t="e">
        <f>calc_CBA!BM61/(1+Inp_DR)^(BE$15-2021)</f>
        <v>#REF!</v>
      </c>
      <c r="BF62" s="3" t="e">
        <f>calc_CBA!BN61/(1+Inp_DR)^(BF$15-2021)</f>
        <v>#REF!</v>
      </c>
      <c r="BG62" s="3" t="e">
        <f>calc_CBA!BO61/(1+Inp_DR)^(BG$15-2021)</f>
        <v>#REF!</v>
      </c>
      <c r="BH62" s="3" t="e">
        <f>calc_CBA!BP61/(1+Inp_DR)^(BH$15-2021)</f>
        <v>#REF!</v>
      </c>
      <c r="BI62" s="3" t="e">
        <f>calc_CBA!BQ61/(1+Inp_DR)^(BI$15-2021)</f>
        <v>#REF!</v>
      </c>
      <c r="BJ62" s="3" t="e">
        <f>calc_CBA!BR61/(1+Inp_DR)^(BJ$15-2021)</f>
        <v>#REF!</v>
      </c>
      <c r="BK62" s="3" t="e">
        <f>calc_CBA!BS61/(1+Inp_DR)^(BK$15-2021)</f>
        <v>#REF!</v>
      </c>
      <c r="BL62" s="3" t="e">
        <f>calc_CBA!BT61/(1+Inp_DR)^(BL$15-2021)</f>
        <v>#REF!</v>
      </c>
    </row>
    <row r="63" spans="2:64" ht="10.5" x14ac:dyDescent="0.25">
      <c r="B63" s="14">
        <v>48</v>
      </c>
      <c r="C63" s="12" t="e">
        <f>calc_CBA!C62</f>
        <v>#REF!</v>
      </c>
      <c r="D63" s="12" t="e">
        <f>calc_CBA!D62</f>
        <v>#REF!</v>
      </c>
      <c r="E63" s="12" t="e">
        <f>calc_CBA!E62</f>
        <v>#REF!</v>
      </c>
      <c r="F63" s="12" t="e">
        <f>calc_CBA!F62</f>
        <v>#REF!</v>
      </c>
      <c r="G63" s="12" t="e">
        <f>calc_CBA!G62</f>
        <v>#REF!</v>
      </c>
      <c r="H63" s="13" t="e">
        <f>calc_CBA!N62</f>
        <v>#REF!</v>
      </c>
      <c r="I63" s="13" t="e">
        <f>calc_CBA!O62</f>
        <v>#REF!</v>
      </c>
      <c r="J63" s="2" t="e">
        <f>calc_CBA!S62</f>
        <v>#REF!</v>
      </c>
      <c r="K63" s="2" t="e">
        <f>calc_CBA!T62</f>
        <v>#REF!</v>
      </c>
      <c r="L63" s="2" t="e">
        <f>calc_CBA!U62</f>
        <v>#REF!</v>
      </c>
      <c r="M63" s="18" t="e">
        <f t="shared" si="0"/>
        <v>#REF!</v>
      </c>
      <c r="N63" s="3" t="e">
        <f>calc_CBA!V62/(1+Inp_DR)^(N$15-2021)</f>
        <v>#REF!</v>
      </c>
      <c r="O63" s="3" t="e">
        <f>calc_CBA!W62/(1+Inp_DR)^(O$15-2021)</f>
        <v>#REF!</v>
      </c>
      <c r="P63" s="3" t="e">
        <f>calc_CBA!X62/(1+Inp_DR)^(P$15-2021)</f>
        <v>#REF!</v>
      </c>
      <c r="Q63" s="3" t="e">
        <f>calc_CBA!Y62/(1+Inp_DR)^(Q$15-2021)</f>
        <v>#REF!</v>
      </c>
      <c r="R63" s="3" t="e">
        <f>calc_CBA!Z62/(1+Inp_DR)^(R$15-2021)</f>
        <v>#REF!</v>
      </c>
      <c r="S63" s="3" t="e">
        <f>calc_CBA!AA62/(1+Inp_DR)^(S$15-2021)</f>
        <v>#REF!</v>
      </c>
      <c r="T63" s="3" t="e">
        <f>calc_CBA!AB62/(1+Inp_DR)^(T$15-2021)</f>
        <v>#REF!</v>
      </c>
      <c r="U63" s="3" t="e">
        <f>calc_CBA!AC62/(1+Inp_DR)^(U$15-2021)</f>
        <v>#REF!</v>
      </c>
      <c r="V63" s="3" t="e">
        <f>calc_CBA!AD62/(1+Inp_DR)^(V$15-2021)</f>
        <v>#REF!</v>
      </c>
      <c r="W63" s="3" t="e">
        <f>calc_CBA!AE62/(1+Inp_DR)^(W$15-2021)</f>
        <v>#REF!</v>
      </c>
      <c r="X63" s="3" t="e">
        <f>calc_CBA!AF62/(1+Inp_DR)^(X$15-2021)</f>
        <v>#REF!</v>
      </c>
      <c r="Y63" s="3" t="e">
        <f>calc_CBA!AG62/(1+Inp_DR)^(Y$15-2021)</f>
        <v>#REF!</v>
      </c>
      <c r="Z63" s="3" t="e">
        <f>calc_CBA!AH62/(1+Inp_DR)^(Z$15-2021)</f>
        <v>#REF!</v>
      </c>
      <c r="AA63" s="3" t="e">
        <f>calc_CBA!AI62/(1+Inp_DR)^(AA$15-2021)</f>
        <v>#REF!</v>
      </c>
      <c r="AB63" s="3" t="e">
        <f>calc_CBA!AJ62/(1+Inp_DR)^(AB$15-2021)</f>
        <v>#REF!</v>
      </c>
      <c r="AC63" s="3" t="e">
        <f>calc_CBA!AK62/(1+Inp_DR)^(AC$15-2021)</f>
        <v>#REF!</v>
      </c>
      <c r="AD63" s="3" t="e">
        <f>calc_CBA!AL62/(1+Inp_DR)^(AD$15-2021)</f>
        <v>#REF!</v>
      </c>
      <c r="AE63" s="3" t="e">
        <f>calc_CBA!AM62/(1+Inp_DR)^(AE$15-2021)</f>
        <v>#REF!</v>
      </c>
      <c r="AF63" s="3" t="e">
        <f>calc_CBA!AN62/(1+Inp_DR)^(AF$15-2021)</f>
        <v>#REF!</v>
      </c>
      <c r="AG63" s="3" t="e">
        <f>calc_CBA!AO62/(1+Inp_DR)^(AG$15-2021)</f>
        <v>#REF!</v>
      </c>
      <c r="AH63" s="3" t="e">
        <f>calc_CBA!AP62/(1+Inp_DR)^(AH$15-2021)</f>
        <v>#REF!</v>
      </c>
      <c r="AI63" s="3" t="e">
        <f>calc_CBA!AQ62/(1+Inp_DR)^(AI$15-2021)</f>
        <v>#REF!</v>
      </c>
      <c r="AJ63" s="3" t="e">
        <f>calc_CBA!AR62/(1+Inp_DR)^(AJ$15-2021)</f>
        <v>#REF!</v>
      </c>
      <c r="AK63" s="3" t="e">
        <f>calc_CBA!AS62/(1+Inp_DR)^(AK$15-2021)</f>
        <v>#REF!</v>
      </c>
      <c r="AL63" s="3" t="e">
        <f>calc_CBA!AT62/(1+Inp_DR)^(AL$15-2021)</f>
        <v>#REF!</v>
      </c>
      <c r="AM63" s="3" t="e">
        <f>calc_CBA!AU62/(1+Inp_DR)^(AM$15-2021)</f>
        <v>#REF!</v>
      </c>
      <c r="AN63" s="3" t="e">
        <f>calc_CBA!AV62/(1+Inp_DR)^(AN$15-2021)</f>
        <v>#REF!</v>
      </c>
      <c r="AO63" s="3" t="e">
        <f>calc_CBA!AW62/(1+Inp_DR)^(AO$15-2021)</f>
        <v>#REF!</v>
      </c>
      <c r="AP63" s="3" t="e">
        <f>calc_CBA!AX62/(1+Inp_DR)^(AP$15-2021)</f>
        <v>#REF!</v>
      </c>
      <c r="AQ63" s="3" t="e">
        <f>calc_CBA!AY62/(1+Inp_DR)^(AQ$15-2021)</f>
        <v>#REF!</v>
      </c>
      <c r="AR63" s="3" t="e">
        <f>calc_CBA!AZ62/(1+Inp_DR)^(AR$15-2021)</f>
        <v>#REF!</v>
      </c>
      <c r="AS63" s="3" t="e">
        <f>calc_CBA!BA62/(1+Inp_DR)^(AS$15-2021)</f>
        <v>#REF!</v>
      </c>
      <c r="AT63" s="3" t="e">
        <f>calc_CBA!BB62/(1+Inp_DR)^(AT$15-2021)</f>
        <v>#REF!</v>
      </c>
      <c r="AU63" s="3" t="e">
        <f>calc_CBA!BC62/(1+Inp_DR)^(AU$15-2021)</f>
        <v>#REF!</v>
      </c>
      <c r="AV63" s="3" t="e">
        <f>calc_CBA!BD62/(1+Inp_DR)^(AV$15-2021)</f>
        <v>#REF!</v>
      </c>
      <c r="AW63" s="3" t="e">
        <f>calc_CBA!BE62/(1+Inp_DR)^(AW$15-2021)</f>
        <v>#REF!</v>
      </c>
      <c r="AX63" s="3" t="e">
        <f>calc_CBA!BF62/(1+Inp_DR)^(AX$15-2021)</f>
        <v>#REF!</v>
      </c>
      <c r="AY63" s="3" t="e">
        <f>calc_CBA!BG62/(1+Inp_DR)^(AY$15-2021)</f>
        <v>#REF!</v>
      </c>
      <c r="AZ63" s="3" t="e">
        <f>calc_CBA!BH62/(1+Inp_DR)^(AZ$15-2021)</f>
        <v>#REF!</v>
      </c>
      <c r="BA63" s="3" t="e">
        <f>calc_CBA!BI62/(1+Inp_DR)^(BA$15-2021)</f>
        <v>#REF!</v>
      </c>
      <c r="BB63" s="3" t="e">
        <f>calc_CBA!BJ62/(1+Inp_DR)^(BB$15-2021)</f>
        <v>#REF!</v>
      </c>
      <c r="BC63" s="3" t="e">
        <f>calc_CBA!BK62/(1+Inp_DR)^(BC$15-2021)</f>
        <v>#REF!</v>
      </c>
      <c r="BD63" s="3" t="e">
        <f>calc_CBA!BL62/(1+Inp_DR)^(BD$15-2021)</f>
        <v>#REF!</v>
      </c>
      <c r="BE63" s="3" t="e">
        <f>calc_CBA!BM62/(1+Inp_DR)^(BE$15-2021)</f>
        <v>#REF!</v>
      </c>
      <c r="BF63" s="3" t="e">
        <f>calc_CBA!BN62/(1+Inp_DR)^(BF$15-2021)</f>
        <v>#REF!</v>
      </c>
      <c r="BG63" s="3" t="e">
        <f>calc_CBA!BO62/(1+Inp_DR)^(BG$15-2021)</f>
        <v>#REF!</v>
      </c>
      <c r="BH63" s="3" t="e">
        <f>calc_CBA!BP62/(1+Inp_DR)^(BH$15-2021)</f>
        <v>#REF!</v>
      </c>
      <c r="BI63" s="3" t="e">
        <f>calc_CBA!BQ62/(1+Inp_DR)^(BI$15-2021)</f>
        <v>#REF!</v>
      </c>
      <c r="BJ63" s="3" t="e">
        <f>calc_CBA!BR62/(1+Inp_DR)^(BJ$15-2021)</f>
        <v>#REF!</v>
      </c>
      <c r="BK63" s="3" t="e">
        <f>calc_CBA!BS62/(1+Inp_DR)^(BK$15-2021)</f>
        <v>#REF!</v>
      </c>
      <c r="BL63" s="3" t="e">
        <f>calc_CBA!BT62/(1+Inp_DR)^(BL$15-2021)</f>
        <v>#REF!</v>
      </c>
    </row>
  </sheetData>
  <sheetProtection algorithmName="SHA-512" hashValue="GyoKHiqm2at37ujsXO2Fh5qfbUq9p7h3wrpBcBBIlbO2V9lKILAJ+99IBQcpC/zUZQMFlFYdRUNFDDFxnftqPA==" saltValue="EUNfSEZ7W4F8v1CMXy2Mng==" spinCount="100000" sheet="1" objects="1" scenarios="1"/>
  <mergeCells count="1">
    <mergeCell ref="J14:L1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4B4C07AB1A237418653774AD1E459F2" ma:contentTypeVersion="4" ma:contentTypeDescription="Create a new document." ma:contentTypeScope="" ma:versionID="2e274c33454cb919a0d67772826dcffc">
  <xsd:schema xmlns:xsd="http://www.w3.org/2001/XMLSchema" xmlns:xs="http://www.w3.org/2001/XMLSchema" xmlns:p="http://schemas.microsoft.com/office/2006/metadata/properties" xmlns:ns2="e01f908d-c5dc-4814-904e-fbf079a020f4" targetNamespace="http://schemas.microsoft.com/office/2006/metadata/properties" ma:root="true" ma:fieldsID="3b47372fbc3483a81c273eaf748412e7" ns2:_="">
    <xsd:import namespace="e01f908d-c5dc-4814-904e-fbf079a020f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1f908d-c5dc-4814-904e-fbf079a020f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5A71F9F-D86A-45A2-9C49-316FF229C4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1f908d-c5dc-4814-904e-fbf079a020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678A59E-6FC0-4AC7-A1C8-4493F2F8CB9F}">
  <ds:schemaRefs>
    <ds:schemaRef ds:uri="http://schemas.microsoft.com/office/2006/documentManagement/types"/>
    <ds:schemaRef ds:uri="http://purl.org/dc/dcmitype/"/>
    <ds:schemaRef ds:uri="http://schemas.openxmlformats.org/package/2006/metadata/core-properties"/>
    <ds:schemaRef ds:uri="http://www.w3.org/XML/1998/namespace"/>
    <ds:schemaRef ds:uri="http://schemas.microsoft.com/office/2006/metadata/properties"/>
    <ds:schemaRef ds:uri="e01f908d-c5dc-4814-904e-fbf079a020f4"/>
    <ds:schemaRef ds:uri="http://purl.org/dc/terms/"/>
    <ds:schemaRef ds:uri="http://schemas.microsoft.com/office/infopath/2007/PartnerControls"/>
    <ds:schemaRef ds:uri="http://purl.org/dc/elements/1.1/"/>
  </ds:schemaRefs>
</ds:datastoreItem>
</file>

<file path=customXml/itemProps3.xml><?xml version="1.0" encoding="utf-8"?>
<ds:datastoreItem xmlns:ds="http://schemas.openxmlformats.org/officeDocument/2006/customXml" ds:itemID="{75BEE52F-470A-44B0-B0C5-B45CCB8CDDC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32</vt:i4>
      </vt:variant>
    </vt:vector>
  </HeadingPairs>
  <TitlesOfParts>
    <vt:vector size="43" baseType="lpstr">
      <vt:lpstr>Cover</vt:lpstr>
      <vt:lpstr>Out_Dashboard</vt:lpstr>
      <vt:lpstr>Calculation of CBA input</vt:lpstr>
      <vt:lpstr>In_General</vt:lpstr>
      <vt:lpstr>In_Data</vt:lpstr>
      <vt:lpstr>Check &amp; control_CBA</vt:lpstr>
      <vt:lpstr>calc_CBA</vt:lpstr>
      <vt:lpstr>calc_output</vt:lpstr>
      <vt:lpstr>calc_incheck</vt:lpstr>
      <vt:lpstr>calc_identifiers</vt:lpstr>
      <vt:lpstr>calc_CBA_disc</vt:lpstr>
      <vt:lpstr>CAPEXdisc_Data</vt:lpstr>
      <vt:lpstr>CAPEXdisc_UC</vt:lpstr>
      <vt:lpstr>CAPEXdisc_UR</vt:lpstr>
      <vt:lpstr>CAPEXInput_Data</vt:lpstr>
      <vt:lpstr>CAPEXInput_UC</vt:lpstr>
      <vt:lpstr>CAPEXInput_UR</vt:lpstr>
      <vt:lpstr>CBInput_Data</vt:lpstr>
      <vt:lpstr>CBInput_UC</vt:lpstr>
      <vt:lpstr>CBInput_UR</vt:lpstr>
      <vt:lpstr>Cst_CF_AnnuityFactor</vt:lpstr>
      <vt:lpstr>Cst_CF_DY</vt:lpstr>
      <vt:lpstr>Cst_PR_AnnuityFactor</vt:lpstr>
      <vt:lpstr>Cst_PR_DY</vt:lpstr>
      <vt:lpstr>Inp_BaseYear1</vt:lpstr>
      <vt:lpstr>Inp_BaseYear2</vt:lpstr>
      <vt:lpstr>Inp_BaseYear3</vt:lpstr>
      <vt:lpstr>Inp_CF_CY</vt:lpstr>
      <vt:lpstr>Inp_CF_DY</vt:lpstr>
      <vt:lpstr>Inp_CF_Lifetime</vt:lpstr>
      <vt:lpstr>Inp_DR</vt:lpstr>
      <vt:lpstr>Inp_PR_CY</vt:lpstr>
      <vt:lpstr>Inp_PR_DY</vt:lpstr>
      <vt:lpstr>Inp_PR_Lifetime</vt:lpstr>
      <vt:lpstr>OPEXInput_Data</vt:lpstr>
      <vt:lpstr>OPEXInput_UC</vt:lpstr>
      <vt:lpstr>OPEXInput_UR</vt:lpstr>
      <vt:lpstr>Cover!Print_Area</vt:lpstr>
      <vt:lpstr>Res_Data</vt:lpstr>
      <vt:lpstr>Res_UC</vt:lpstr>
      <vt:lpstr>Res_UR</vt:lpstr>
      <vt:lpstr>RESdisc_Data</vt:lpstr>
      <vt:lpstr>RESdisc_UR</vt:lpstr>
    </vt:vector>
  </TitlesOfParts>
  <Manager/>
  <Company>Econcern NV</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Philipp Creutzburg(Migrated)</dc:creator>
  <cp:keywords/>
  <dc:description/>
  <cp:lastModifiedBy>FERRERI Gianluca (CINEA)</cp:lastModifiedBy>
  <cp:revision/>
  <cp:lastPrinted>2024-11-29T13:26:59Z</cp:lastPrinted>
  <dcterms:created xsi:type="dcterms:W3CDTF">2011-01-19T10:59:21Z</dcterms:created>
  <dcterms:modified xsi:type="dcterms:W3CDTF">2024-11-29T13:28:24Z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0x010100D4B4C07AB1A237418653774AD1E459F2</vt:lpwstr>
  </property>
  <property fmtid="{D5CDD505-2E9C-101B-9397-08002B2CF9AE}" pid="3" name="_dlc_DocIdItemGuid">
    <vt:lpwstr>cdc0502b-77d5-4a5c-9eac-b37c163f1cd9</vt:lpwstr>
  </property>
  <property fmtid="{D5CDD505-2E9C-101B-9397-08002B2CF9AE}" pid="4" name="Order">
    <vt:r8>44800</vt:r8>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CheckoutUser">
    <vt:lpwstr>104</vt:lpwstr>
  </property>
  <property fmtid="{D5CDD505-2E9C-101B-9397-08002B2CF9AE}" pid="9" name="MSIP_Label_6bd9ddd1-4d20-43f6-abfa-fc3c07406f94_Enabled">
    <vt:lpwstr>true</vt:lpwstr>
  </property>
  <property fmtid="{D5CDD505-2E9C-101B-9397-08002B2CF9AE}" pid="10" name="MSIP_Label_6bd9ddd1-4d20-43f6-abfa-fc3c07406f94_SetDate">
    <vt:lpwstr>2024-03-01T09:00:47Z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552ee841-9dbd-4786-8e27-f94c2bd50472</vt:lpwstr>
  </property>
  <property fmtid="{D5CDD505-2E9C-101B-9397-08002B2CF9AE}" pid="15" name="MSIP_Label_6bd9ddd1-4d20-43f6-abfa-fc3c07406f94_ContentBits">
    <vt:lpwstr>0</vt:lpwstr>
  </property>
  <property fmtid="{D5CDD505-2E9C-101B-9397-08002B2CF9AE}" pid="16" name="MediaServiceImageTags">
    <vt:lpwstr/>
  </property>
</Properties>
</file>