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hidePivotFieldList="1" defaultThemeVersion="166925"/>
  <xr:revisionPtr revIDLastSave="0" documentId="13_ncr:1_{5311C22E-BADD-428B-B51D-6EAA6F32EA32}" xr6:coauthVersionLast="47" xr6:coauthVersionMax="47" xr10:uidLastSave="{00000000-0000-0000-0000-000000000000}"/>
  <workbookProtection workbookAlgorithmName="SHA-512" workbookHashValue="3KFnR0JdEggUvPMH7GVtF4qpsJpwl+8Yl1/QXDgGiq737MMATixct77e+cvijVMiLmdDn0vCdc21ONYT9MLQFA==" workbookSaltValue="upHWnXpQDtaVVKNue7HerA==" workbookSpinCount="100000" lockStructure="1"/>
  <bookViews>
    <workbookView xWindow="14400" yWindow="0" windowWidth="14400" windowHeight="15600" tabRatio="885" xr2:uid="{D1FCC37F-F1A1-4215-B922-A88CE77D733E}"/>
  </bookViews>
  <sheets>
    <sheet name="Overview (Example)" sheetId="1" r:id="rId1"/>
    <sheet name="Lists" sheetId="41" state="hidden" r:id="rId2"/>
    <sheet name="Summary" sheetId="37" r:id="rId3"/>
    <sheet name="Summary per year" sheetId="38" r:id="rId4"/>
    <sheet name="Reference emissions RES" sheetId="3" r:id="rId5"/>
    <sheet name="Project emissions RES" sheetId="4" r:id="rId6"/>
    <sheet name="Conversion factors RES" sheetId="5" r:id="rId7"/>
    <sheet name="Assumptions" sheetId="6" r:id="rId8"/>
    <sheet name="CC credit overview" sheetId="39" r:id="rId9"/>
    <sheet name="CC credit calculation" sheetId="35" r:id="rId10"/>
    <sheet name="Net carbon removals" sheetId="40" r:id="rId11"/>
    <sheet name="History of changes (Example)" sheetId="15" r:id="rId12"/>
  </sheets>
  <definedNames>
    <definedName name="____fr4" hidden="1">{#N/A,#N/A,FALSE,"Table of Contents";#N/A,#N/A,FALSE,"Overview";#N/A,#N/A,FALSE,"Data"}</definedName>
    <definedName name="____hu89" hidden="1">{#N/A,#N/A,FALSE,"Table of Contents";#N/A,#N/A,FALSE,"Overview";#N/A,#N/A,FALSE,"Data"}</definedName>
    <definedName name="____kyg867" hidden="1">{#N/A,#N/A,FALSE,"Table of Contents";#N/A,#N/A,FALSE,"Overview";#N/A,#N/A,FALSE,"Data"}</definedName>
    <definedName name="___fr4" hidden="1">{#N/A,#N/A,FALSE,"Table of Contents";#N/A,#N/A,FALSE,"Overview";#N/A,#N/A,FALSE,"Data"}</definedName>
    <definedName name="___hu89" hidden="1">{#N/A,#N/A,FALSE,"Table of Contents";#N/A,#N/A,FALSE,"Overview";#N/A,#N/A,FALSE,"Data"}</definedName>
    <definedName name="___kyg867" hidden="1">{#N/A,#N/A,FALSE,"Table of Contents";#N/A,#N/A,FALSE,"Overview";#N/A,#N/A,FALSE,"Data"}</definedName>
    <definedName name="__123Graph_A" hidden="1">#REF!</definedName>
    <definedName name="__123Graph_ACURRENT" hidden="1">#REF!</definedName>
    <definedName name="__123Graph_B" hidden="1">#REF!</definedName>
    <definedName name="__123Graph_BCURRENT" hidden="1">#REF!</definedName>
    <definedName name="__123Graph_X" hidden="1">#REF!</definedName>
    <definedName name="__123Graph_XCURRENT" hidden="1">#REF!</definedName>
    <definedName name="__FDS_HYPERLINK_TOGGLE_STATE__" hidden="1">"ON"</definedName>
    <definedName name="__fr4" hidden="1">{#N/A,#N/A,FALSE,"Table of Contents";#N/A,#N/A,FALSE,"Overview";#N/A,#N/A,FALSE,"Data"}</definedName>
    <definedName name="__hu89" hidden="1">{#N/A,#N/A,FALSE,"Table of Contents";#N/A,#N/A,FALSE,"Overview";#N/A,#N/A,FALSE,"Data"}</definedName>
    <definedName name="__kyg867" hidden="1">{#N/A,#N/A,FALSE,"Table of Contents";#N/A,#N/A,FALSE,"Overview";#N/A,#N/A,FALSE,"Data"}</definedName>
    <definedName name="_bdm.8E105F6FC5684E589F4F281BEF66075B.edm" hidden="1">#REF!</definedName>
    <definedName name="_DDD1" hidden="1">{#N/A,#N/A,TRUE,"Allacciamenti 5 anni";#N/A,#N/A,TRUE,"Carico 5 anni";#N/A,#N/A,TRUE,"Qualità a) 5 anni";#N/A,#N/A,TRUE,"Qualità b) 5 anni";#N/A,#N/A,TRUE,"Impatto ambientale 5 anni";#N/A,#N/A,TRUE,"Adeg. tecnico 5 anni"}</definedName>
    <definedName name="_fhf2" hidden="1">{#N/A,#N/A,FALSE,"CA";#N/A,#N/A,FALSE,"CN";#N/A,#N/A,FALSE,"Inv";#N/A,#N/A,FALSE,"Inv Acc";"Miguel_balance",#N/A,FALSE,"Bal";#N/A,#N/A,FALSE,"Plantilla";#N/A,#N/A,FALSE,"CA (2)";#N/A,#N/A,FALSE,"CN (2)"}</definedName>
    <definedName name="_Fill" hidden="1">#REF!</definedName>
    <definedName name="_fr4" hidden="1">{#N/A,#N/A,FALSE,"Table of Contents";#N/A,#N/A,FALSE,"Overview";#N/A,#N/A,FALSE,"Data"}</definedName>
    <definedName name="_GSRATES_1" hidden="1">"CF300001Invalid 20040101"</definedName>
    <definedName name="_GSRATES_COUNT" hidden="1">1</definedName>
    <definedName name="_hu89" hidden="1">{#N/A,#N/A,FALSE,"Table of Contents";#N/A,#N/A,FALSE,"Overview";#N/A,#N/A,FALSE,"Data"}</definedName>
    <definedName name="_Key1" hidden="1">#REF!</definedName>
    <definedName name="_Key2" hidden="1">#REF!</definedName>
    <definedName name="_kyg867" hidden="1">{#N/A,#N/A,FALSE,"Table of Contents";#N/A,#N/A,FALSE,"Overview";#N/A,#N/A,FALSE,"Data"}</definedName>
    <definedName name="_Order1" hidden="1">255</definedName>
    <definedName name="_Order2" hidden="1">255</definedName>
    <definedName name="_Q5" hidden="1">{#N/A,#N/A,FALSE,"CA";#N/A,#N/A,FALSE,"CN";#N/A,#N/A,FALSE,"Inv";#N/A,#N/A,FALSE,"Inv Acc";"Miguel_balance",#N/A,FALSE,"Bal";#N/A,#N/A,FALSE,"Plantilla";#N/A,#N/A,FALSE,"CA (2)";#N/A,#N/A,FALSE,"CN (2)"}</definedName>
    <definedName name="_Sort" hidden="1">#REF!</definedName>
    <definedName name="_Table2_In1" hidden="1">#REF!</definedName>
    <definedName name="_Table2_Out" hidden="1">#REF!</definedName>
    <definedName name="A" hidden="1">{"Area1",#N/A,TRUE,"Obiettivo";"Area2",#N/A,TRUE,"Dati per Direzione"}</definedName>
    <definedName name="aa" hidden="1">{#N/A,#N/A,FALSE,"Table of Contents";#N/A,#N/A,FALSE,"Overview";#N/A,#N/A,FALSE,"Data"}</definedName>
    <definedName name="AAA_DOCTOPS" hidden="1">"AAA_SET"</definedName>
    <definedName name="AAA_duser" hidden="1">"OFF"</definedName>
    <definedName name="aaaaaaaaaaaaaaaaaaaaa" hidden="1">{#N/A,#N/A,TRUE,"Allacciamenti 5 anni";#N/A,#N/A,TRUE,"Carico 5 anni";#N/A,#N/A,TRUE,"Qualità a) 5 anni";#N/A,#N/A,TRUE,"Qualità b) 5 anni";#N/A,#N/A,TRUE,"Impatto ambientale 5 anni";#N/A,#N/A,TRUE,"Adeg. tecnico 5 anni"}</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ccessDatabase" hidden="1">"D:\Sis\WIND_NETWORK\ANNO 2003\Consuntivi\DETTAGLIO ATTIVITA.mdb"</definedName>
    <definedName name="afsda" hidden="1">{#N/A,#N/A,FALSE,"Antony Financials";#N/A,#N/A,FALSE,"Cowboy Financials";#N/A,#N/A,FALSE,"Combined";#N/A,#N/A,FALSE,"Valuematrix";#N/A,#N/A,FALSE,"DCFAntony";#N/A,#N/A,FALSE,"DCFCowboy";#N/A,#N/A,FALSE,"DCFCombined"}</definedName>
    <definedName name="anscount" hidden="1">16</definedName>
    <definedName name="aprile" hidden="1">{"Area1",#N/A,TRUE,"Obiettivo";"Area2",#N/A,TRUE,"Dati per Direzione"}</definedName>
    <definedName name="aq" hidden="1">{#N/A,#N/A,FALSE,"FRPRD"}</definedName>
    <definedName name="ASAS" hidden="1">{"Area1",#N/A,TRUE,"Obiettivo";"Area2",#N/A,TRUE,"Dati per Direzione"}</definedName>
    <definedName name="asdsad" hidden="1">{#N/A,#N/A,TRUE,"Allacciamenti 5 anni";#N/A,#N/A,TRUE,"Carico 5 anni";#N/A,#N/A,TRUE,"Qualità a) 5 anni";#N/A,#N/A,TRUE,"Qualità b) 5 anni";#N/A,#N/A,TRUE,"Impatto ambientale 5 anni";#N/A,#N/A,TRUE,"Adeg. tecnico 5 anni"}</definedName>
    <definedName name="AUNA" hidden="1">{"Informes",#N/A,FALSE,"CA";"Informes",#N/A,FALSE,"CN";"Informes",#N/A,FALSE,"INVERSIONES";"Informes",#N/A,FALSE,"CN Oficial";"Informes",#N/A,FALSE,"CA Oficial";"Informes",#N/A,FALSE,"Res Datos Areas"}</definedName>
    <definedName name="b" hidden="1">{#N/A,#N/A,FALSE,"F-YLDS";#N/A,#N/A,FALSE,"ASP";#N/A,#N/A,FALSE,"FRPRD"}</definedName>
    <definedName name="bb" hidden="1">{#N/A,#N/A,FALSE,"Table of Contents";#N/A,#N/A,FALSE,"Overview";#N/A,#N/A,FALSE,"Data"}</definedName>
    <definedName name="bb_M0FDOTAzRTVBMTZBNDc2RE" hidden="1">#REF!</definedName>
    <definedName name="bb_MTk0NDE5QTI2NTVBNDM0Mz" hidden="1">#REF!</definedName>
    <definedName name="bb_RTRDMjFDM0I3NzRDNDAxQT" hidden="1">#REF!</definedName>
    <definedName name="bbb" hidden="1">{#N/A,#N/A,TRUE,"Allacciamenti 5 anni";#N/A,#N/A,TRUE,"Carico 5 anni";#N/A,#N/A,TRUE,"Qualità a) 5 anni";#N/A,#N/A,TRUE,"Qualità b) 5 anni";#N/A,#N/A,TRUE,"Impatto ambientale 5 anni";#N/A,#N/A,TRUE,"Adeg. tecnico 5 anni"}</definedName>
    <definedName name="belnew" hidden="1">{"IS",#N/A,FALSE,"IS";"RPTIS",#N/A,FALSE,"RPTIS";"STATS",#N/A,FALSE,"STATS";"CELL",#N/A,FALSE,"CELL";"BS",#N/A,FALSE,"BS"}</definedName>
    <definedName name="budget" hidden="1">{#N/A,#N/A,TRUE,"Allacciamenti 5 anni";#N/A,#N/A,TRUE,"Carico 5 anni";#N/A,#N/A,TRUE,"Qualità a) 5 anni";#N/A,#N/A,TRUE,"Qualità b) 5 anni";#N/A,#N/A,TRUE,"Impatto ambientale 5 anni";#N/A,#N/A,TRUE,"Adeg. tecnico 5 anni"}</definedName>
    <definedName name="cac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caccc" hidden="1">{#N/A,#N/A,FALSE,"Antony Financials";#N/A,#N/A,FALSE,"Cowboy Financials";#N/A,#N/A,FALSE,"Combined";#N/A,#N/A,FALSE,"Valuematrix";#N/A,#N/A,FALSE,"DCFAntony";#N/A,#N/A,FALSE,"DCFCowboy";#N/A,#N/A,FALSE,"DCFCombined"}</definedName>
    <definedName name="casdc" hidden="1">{"Employee Efficiency",#N/A,FALSE,"Benchmarking"}</definedName>
    <definedName name="cb_sChart41E9A35_opts" hidden="1">"1, 9, 1, False, 2, False, False, , 0, False, True, 1, 1"</definedName>
    <definedName name="CBWorkbookPriority" hidden="1">-1248133618</definedName>
    <definedName name="cc" hidden="1">{#N/A,#N/A,FALSE,"Table of Contents";#N/A,#N/A,FALSE,"Overview";#N/A,#N/A,FALSE,"Data"}</definedName>
    <definedName name="cccc" hidden="1">{#N/A,#N/A,FALSE,"CreditStat";#N/A,#N/A,FALSE,"SPbrkup";#N/A,#N/A,FALSE,"MerSPsyn";#N/A,#N/A,FALSE,"MerSPwKCsyn";#N/A,#N/A,FALSE,"MerSPwKCsyn (2)";#N/A,#N/A,FALSE,"CreditStat (2)"}</definedName>
    <definedName name="cd" hidden="1">{#N/A,#N/A,FALSE,"FRPRD"}</definedName>
    <definedName name="cdc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sc" hidden="1">{"orixcsc",#N/A,FALSE,"ORIX CSC";"orixcsc2",#N/A,FALSE,"ORIX CSC"}</definedName>
    <definedName name="Chart2_Label_2" hidden="1">#REF!</definedName>
    <definedName name="Chart3_Label_2" hidden="1">#REF!</definedName>
    <definedName name="coun" hidden="1">{#N/A,#N/A,FALSE,"Assessment";#N/A,#N/A,FALSE,"Staffing";#N/A,#N/A,FALSE,"Hires";#N/A,#N/A,FALSE,"Assumptions"}</definedName>
    <definedName name="COUNT2" hidden="1">{#N/A,#N/A,FALSE,"Assessment";#N/A,#N/A,FALSE,"Staffing";#N/A,#N/A,FALSE,"Hires";#N/A,#N/A,FALSE,"Assumptions"}</definedName>
    <definedName name="COUNTRY" hidden="1">{#N/A,#N/A,FALSE,"Assessment";#N/A,#N/A,FALSE,"Staffing";#N/A,#N/A,FALSE,"Hires";#N/A,#N/A,FALSE,"Assumptions"}</definedName>
    <definedName name="d" hidden="1">{#N/A,#N/A,FALSE,"F-YLDS";#N/A,#N/A,FALSE,"ASP";#N/A,#N/A,FALSE,"FRPRD"}</definedName>
    <definedName name="daaqfq" hidden="1">{"Tarifica91",#N/A,FALSE,"Tariffs";"Tarifica92",#N/A,FALSE,"Tariffs";"Tarifica93",#N/A,FALSE,"Tariffs";"Tarifica94",#N/A,FALSE,"Tariffs";"Tarifica95",#N/A,FALSE,"Tariffs";"Tarifica96",#N/A,FALSE,"Tariffs"}</definedName>
    <definedName name="dcc" hidden="1">{"mgmt forecast",#N/A,FALSE,"Mgmt Forecast";"dcf table",#N/A,FALSE,"Mgmt Forecast";"sensitivity",#N/A,FALSE,"Mgmt Forecast";"table inputs",#N/A,FALSE,"Mgmt Forecast";"calculations",#N/A,FALSE,"Mgmt Forecast"}</definedName>
    <definedName name="DD" hidden="1">{#N/A,#N/A,TRUE,"Allacciamenti 5 anni";#N/A,#N/A,TRUE,"Carico 5 anni";#N/A,#N/A,TRUE,"Qualità a) 5 anni";#N/A,#N/A,TRUE,"Qualità b) 5 anni";#N/A,#N/A,TRUE,"Impatto ambientale 5 anni";#N/A,#N/A,TRUE,"Adeg. tecnico 5 anni"}</definedName>
    <definedName name="DDD" hidden="1">{#N/A,#N/A,TRUE,"Allacciamenti 5 anni";#N/A,#N/A,TRUE,"Carico 5 anni";#N/A,#N/A,TRUE,"Qualità a) 5 anni";#N/A,#N/A,TRUE,"Qualità b) 5 anni";#N/A,#N/A,TRUE,"Impatto ambientale 5 anni";#N/A,#N/A,TRUE,"Adeg. tecnico 5 anni"}</definedName>
    <definedName name="dddd" hidden="1">{"'Scheda bianca'!$A$1:$L$42"}</definedName>
    <definedName name="dddddd" hidden="1">{#N/A,#N/A,TRUE,"Allacciamenti 5 anni";#N/A,#N/A,TRUE,"Carico 5 anni";#N/A,#N/A,TRUE,"Qualità a) 5 anni";#N/A,#N/A,TRUE,"Qualità b) 5 anni";#N/A,#N/A,TRUE,"Impatto ambientale 5 anni";#N/A,#N/A,TRUE,"Adeg. tecnico 5 anni"}</definedName>
    <definedName name="df" hidden="1">{#N/A,#N/A,FALSE,"FRPRD"}</definedName>
    <definedName name="dfadf" hidden="1">{"Line Efficiency",#N/A,FALSE,"Benchmarking"}</definedName>
    <definedName name="dfadfa" hidden="1">{#N/A,#N/A,FALSE,"Spain MKT";#N/A,#N/A,FALSE,"Assumptions";#N/A,#N/A,FALSE,"Adve";#N/A,#N/A,FALSE,"E-Commerce";#N/A,#N/A,FALSE,"Opex";#N/A,#N/A,FALSE,"P&amp;L";#N/A,#N/A,FALSE,"FCF &amp; DCF"}</definedName>
    <definedName name="dfaf" hidden="1">{"cap_structure",#N/A,FALSE,"Graph-Mkt Cap";"price",#N/A,FALSE,"Graph-Price";"ebit",#N/A,FALSE,"Graph-EBITDA";"ebitda",#N/A,FALSE,"Graph-EBITDA"}</definedName>
    <definedName name="dfafa" hidden="1">{"summary1",#N/A,TRUE,"Comps";"summary2",#N/A,TRUE,"Comps";"summary3",#N/A,TRUE,"Comps"}</definedName>
    <definedName name="dfafadfs" hidden="1">{"standalone1",#N/A,FALSE,"DCFBase";"standalone2",#N/A,FALSE,"DCFBase"}</definedName>
    <definedName name="dfafas" hidden="1">{#N/A,#N/A,FALSE,"CreditStat";#N/A,#N/A,FALSE,"SPbrkup";#N/A,#N/A,FALSE,"MerSPsyn";#N/A,#N/A,FALSE,"MerSPwKCsyn";#N/A,#N/A,FALSE,"MerSPwKCsyn (2)";#N/A,#N/A,FALSE,"CreditStat (2)"}</definedName>
    <definedName name="dfas" hidden="1">{#N/A,#N/A,FALSE,"Contribution Analysis"}</definedName>
    <definedName name="dfasd" hidden="1">{"Tarifica91",#N/A,FALSE,"Tariffs";"Tarifica92",#N/A,FALSE,"Tariffs";"Tarifica93",#N/A,FALSE,"Tariffs";"Tarifica94",#N/A,FALSE,"Tariffs";"Tarifica95",#N/A,FALSE,"Tariffs";"Tarifica96",#N/A,FALSE,"Tariffs"}</definedName>
    <definedName name="dfasdfa" hidden="1">{"mgmt forecast",#N/A,FALSE,"Mgmt Forecast";"dcf table",#N/A,FALSE,"Mgmt Forecast";"sensitivity",#N/A,FALSE,"Mgmt Forecast";"table inputs",#N/A,FALSE,"Mgmt Forecast";"calculations",#N/A,FALSE,"Mgmt Forecast"}</definedName>
    <definedName name="dfasdfc" hidden="1">{"coverall",#N/A,FALSE,"Definitions";"cover1",#N/A,FALSE,"Definitions";"cover2",#N/A,FALSE,"Definitions";"cover3",#N/A,FALSE,"Definitions";"cover4",#N/A,FALSE,"Definitions";"cover5",#N/A,FALSE,"Definitions";"blank",#N/A,FALSE,"Definitions"}</definedName>
    <definedName name="dfgdf" hidden="1">{"'Finale (2)'!$A$2:$C$3"}</definedName>
    <definedName name="dhdh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poie" hidden="1">{"subs",#N/A,FALSE,"database ";"proportional",#N/A,FALSE,"database "}</definedName>
    <definedName name="dsa" hidden="1">{#N/A,#N/A,TRUE,"Allacciamenti 5 anni";#N/A,#N/A,TRUE,"Carico 5 anni";#N/A,#N/A,TRUE,"Qualità a) 5 anni";#N/A,#N/A,TRUE,"Qualità b) 5 anni";#N/A,#N/A,TRUE,"Impatto ambientale 5 anni";#N/A,#N/A,TRUE,"Adeg. tecnico 5 anni"}</definedName>
    <definedName name="dxsdw" hidden="1">{"sweden",#N/A,FALSE,"Sweden";"germany",#N/A,FALSE,"Germany";"portugal",#N/A,FALSE,"Portugal";"belgium",#N/A,FALSE,"Belgium";"japan",#N/A,FALSE,"Japan ";"italy",#N/A,FALSE,"Italy";"spain",#N/A,FALSE,"Spain";"korea",#N/A,FALSE,"Korea"}</definedName>
    <definedName name="e" hidden="1">{#N/A,#N/A,TRUE,"Allacciamenti 5 anni";#N/A,#N/A,TRUE,"Carico 5 anni";#N/A,#N/A,TRUE,"Qualità a) 5 anni";#N/A,#N/A,TRUE,"Qualità b) 5 anni";#N/A,#N/A,TRUE,"Impatto ambientale 5 anni";#N/A,#N/A,TRUE,"Adeg. tecnico 5 anni"}</definedName>
    <definedName name="ed" hidden="1">{#N/A,#N/A,FALSE,"FRPRD"}</definedName>
    <definedName name="EEE" hidden="1">{#N/A,#N/A,TRUE,"Allacciamenti 5 anni";#N/A,#N/A,TRUE,"Carico 5 anni";#N/A,#N/A,TRUE,"Qualità a) 5 anni";#N/A,#N/A,TRUE,"Qualità b) 5 anni";#N/A,#N/A,TRUE,"Impatto ambientale 5 anni";#N/A,#N/A,TRUE,"Adeg. tecnico 5 anni"}</definedName>
    <definedName name="er" hidden="1">{#N/A,#N/A,FALSE,"F-YLDS";#N/A,#N/A,FALSE,"ASP";#N/A,#N/A,FALSE,"FRPRD"}</definedName>
    <definedName name="erqerq" hidden="1">{"Tariff Comparison",#N/A,FALSE,"Benchmarking";"Tariff Comparison 2",#N/A,FALSE,"Benchmarking";"Tariff Comparison 3",#N/A,FALSE,"Benchmarking"}</definedName>
    <definedName name="erqw"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ev.Calculation" hidden="1">-4135</definedName>
    <definedName name="ev.Initialized" hidden="1">FALSE</definedName>
    <definedName name="EV__LASTREFTIME__" hidden="1">38747.7625578704</definedName>
    <definedName name="Exp." hidden="1">{#N/A,#N/A,FALSE,"F-YLDS";#N/A,#N/A,FALSE,"ASP";#N/A,#N/A,FALSE,"FRPRD"}</definedName>
    <definedName name="fa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ds" hidden="1">{#N/A,#N/A,FALSE,"Report Print"}</definedName>
    <definedName name="fadsaf" hidden="1">{"Line Efficiency",#N/A,FALSE,"Benchmarking"}</definedName>
    <definedName name="f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fafa" hidden="1">{"print 1",#N/A,FALSE,"PrimeCo PCS";"print 2",#N/A,FALSE,"PrimeCo PCS";"valuation",#N/A,FALSE,"PrimeCo PCS"}</definedName>
    <definedName name="fafd" hidden="1">{"inputs raw data",#N/A,TRUE,"INPUT"}</definedName>
    <definedName name="fasc" hidden="1">{"mgmt forecast",#N/A,FALSE,"Mgmt Forecast";"dcf table",#N/A,FALSE,"Mgmt Forecast";"sensitivity",#N/A,FALSE,"Mgmt Forecast";"table inputs",#N/A,FALSE,"Mgmt Forecast";"calculations",#N/A,FALSE,"Mgmt Forecast"}</definedName>
    <definedName name="fasdgas" hidden="1">{"IS",#N/A,FALSE,"IS";"RPTIS",#N/A,FALSE,"RPTIS";"STATS",#N/A,FALSE,"STATS";"CELL",#N/A,FALSE,"CELL";"BS",#N/A,FALSE,"BS"}</definedName>
    <definedName name="fdafa" hidden="1">{"summary1",#N/A,TRUE,"Comps";"summary2",#N/A,TRUE,"Comps";"summary3",#N/A,TRUE,"Comps"}</definedName>
    <definedName name="fdafcc" hidden="1">{"summary1",#N/A,TRUE,"Comps";"summary2",#N/A,TRUE,"Comps";"summary3",#N/A,TRUE,"Comps"}</definedName>
    <definedName name="fdgdfg" hidden="1">{#N/A,#N/A,TRUE,"Allacciamenti 5 anni";#N/A,#N/A,TRUE,"Carico 5 anni";#N/A,#N/A,TRUE,"Qualità a) 5 anni";#N/A,#N/A,TRUE,"Qualità b) 5 anni";#N/A,#N/A,TRUE,"Impatto ambientale 5 anni";#N/A,#N/A,TRUE,"Adeg. tecnico 5 anni"}</definedName>
    <definedName name="fdgf" hidden="1">{#N/A,#N/A,TRUE,"Allacciamenti 5 anni";#N/A,#N/A,TRUE,"Carico 5 anni";#N/A,#N/A,TRUE,"Qualità a) 5 anni";#N/A,#N/A,TRUE,"Qualità b) 5 anni";#N/A,#N/A,TRUE,"Impatto ambientale 5 anni";#N/A,#N/A,TRUE,"Adeg. tecnico 5 anni"}</definedName>
    <definedName name="fdsgf" hidden="1">{"Employee Efficiency",#N/A,FALSE,"Benchmarking"}</definedName>
    <definedName name="FF" hidden="1">{#N/A,#N/A,TRUE,"Allacciamenti 5 anni";#N/A,#N/A,TRUE,"Carico 5 anni";#N/A,#N/A,TRUE,"Qualità a) 5 anni";#N/A,#N/A,TRUE,"Qualità b) 5 anni";#N/A,#N/A,TRUE,"Impatto ambientale 5 anni";#N/A,#N/A,TRUE,"Adeg. tecnico 5 anni"}</definedName>
    <definedName name="ffeffn" hidden="1">{"Side 1",#N/A,FALSE,"Hovedark";"Side 2",#N/A,FALSE,"Hovedark";"Cash Flow",#N/A,FALSE,"Hovedark";"Valuation",#N/A,FALSE,"Valuation";"Bagside DK",#N/A,FALSE,"Bagside";"Overblik",#N/A,FALSE,"Butikker";"Egne_but",#N/A,FALSE,"Butikker";"Andet_salg",#N/A,FALSE,"Butikker";"Halvår",#N/A,FALSE,"Halvår";"Investeringer",#N/A,FALSE,"Investeringer"}</definedName>
    <definedName name="fff" hidden="1">{#N/A,#N/A,FALSE,"Table of Contents";#N/A,#N/A,FALSE,"Overview";#N/A,#N/A,FALSE,"Data"}</definedName>
    <definedName name="FFFF" hidden="1">{#N/A,#N/A,TRUE,"Allacciamenti 5 anni";#N/A,#N/A,TRUE,"Carico 5 anni";#N/A,#N/A,TRUE,"Qualità a) 5 anni";#N/A,#N/A,TRUE,"Qualità b) 5 anni";#N/A,#N/A,TRUE,"Impatto ambientale 5 anni";#N/A,#N/A,TRUE,"Adeg. tecnico 5 anni"}</definedName>
    <definedName name="fg" hidden="1">{#N/A,#N/A,FALSE,"FRPRD"}</definedName>
    <definedName name="fgdsgfsd" hidden="1">{"inputs raw data",#N/A,TRUE,"INPUT"}</definedName>
    <definedName name="fgff" hidden="1">{#N/A,#N/A,TRUE,"Allacciamenti 5 anni";#N/A,#N/A,TRUE,"Carico 5 anni";#N/A,#N/A,TRUE,"Qualità a) 5 anni";#N/A,#N/A,TRUE,"Qualità b) 5 anni";#N/A,#N/A,TRUE,"Impatto ambientale 5 anni";#N/A,#N/A,TRUE,"Adeg. tecnico 5 anni"}</definedName>
    <definedName name="fgfgfh" hidden="1">{#N/A,#N/A,TRUE,"Allacciamenti 5 anni";#N/A,#N/A,TRUE,"Carico 5 anni";#N/A,#N/A,TRUE,"Qualità a) 5 anni";#N/A,#N/A,TRUE,"Qualità b) 5 anni";#N/A,#N/A,TRUE,"Impatto ambientale 5 anni";#N/A,#N/A,TRUE,"Adeg. tecnico 5 anni"}</definedName>
    <definedName name="fhf" hidden="1">{#N/A,#N/A,FALSE,"CA";#N/A,#N/A,FALSE,"CN";#N/A,#N/A,FALSE,"Inv";#N/A,#N/A,FALSE,"Inv Acc";"Miguel_balance",#N/A,FALSE,"Bal";#N/A,#N/A,FALSE,"Plantilla";#N/A,#N/A,FALSE,"CA (2)";#N/A,#N/A,FALSE,"CN (2)"}</definedName>
    <definedName name="figa7" hidden="1">{"Area1",#N/A,TRUE,"Obiettivo";"Area2",#N/A,TRUE,"Dati per Direzione"}</definedName>
    <definedName name="figafiga" hidden="1">{"Area1",#N/A,TRUE,"Obiettivo";"Area2",#N/A,TRUE,"Dati per Direzione"}</definedName>
    <definedName name="flemming" hidden="1">{"Side 1",#N/A,FALSE,"Hovedark";"Side 2",#N/A,FALSE,"Hovedark";"Cash Flow",#N/A,FALSE,"Hovedark";"Bagside DK",#N/A,FALSE,"Bagside";"Bidrag",#N/A,FALSE,"Bidrag";"Valuation",#N/A,FALSE,"Valuation";"Privatforbrug",#N/A,FALSE,"Macro";"Penetreing",#N/A,FALSE,"Oms. forv.";"Prod_Markeder",#N/A,FALSE,"Oms. forv.";"penetreing",#N/A,FALSE,"Penetrering"}</definedName>
    <definedName name="frank" hidden="1">{"'Scheda bianca'!$A$1:$L$42"}</definedName>
    <definedName name="g" hidden="1">{#N/A,#N/A,FALSE,"F-YLDS";#N/A,#N/A,FALSE,"ASP";#N/A,#N/A,FALSE,"FRPRD"}</definedName>
    <definedName name="gbbf" hidden="1">{#N/A,#N/A,FALSE,"Table of Contents";#N/A,#N/A,FALSE,"Overview";#N/A,#N/A,FALSE,"Data"}</definedName>
    <definedName name="gert" hidden="1">{"Res_og_nøgle",#N/A,FALSE,"Hovedark";"Balance",#N/A,FALSE,"Hovedark";"Bagside_DK",#N/A,FALSE,"Bagside"}</definedName>
    <definedName name="gg" hidden="1">{"Area1",#N/A,TRUE,"Obiettivo";"Area2",#N/A,TRUE,"Dati per Direzione"}</definedName>
    <definedName name="ggg" hidden="1">{"Area1",#N/A,TRUE,"Obiettivo";"Area2",#N/A,TRUE,"Dati per Direzione"}</definedName>
    <definedName name="gh" hidden="1">{#N/A,#N/A,FALSE,"F-YLDS";#N/A,#N/A,FALSE,"ASP";#N/A,#N/A,FALSE,"FRPRD"}</definedName>
    <definedName name="ghdgh" hidden="1">{"mgmt forecast",#N/A,FALSE,"Mgmt Forecast";"dcf table",#N/A,FALSE,"Mgmt Forecast";"sensitivity",#N/A,FALSE,"Mgmt Forecast";"table inputs",#N/A,FALSE,"Mgmt Forecast";"calculations",#N/A,FALSE,"Mgmt Forecast"}</definedName>
    <definedName name="gls_ACT_EST_ROW" hidden="1">#REF!</definedName>
    <definedName name="gls_ACT_FORM_OFFSET" hidden="1">#REF!</definedName>
    <definedName name="gls_ADMIN" hidden="1">#REF!</definedName>
    <definedName name="gls_ALLOW_BOTH_PC"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EXT_LINK_GLOSS"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PROFILE_NAME"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ER_CELL_FORMAT" hidden="1">#REF!</definedName>
    <definedName name="gls_USING_CONSOLIDATED" hidden="1">#REF!</definedName>
    <definedName name="gls_YEAR_AE_CONTROL" hidden="1">#REF!</definedName>
    <definedName name="gls_YEAR_END_ROW" hidden="1">#REF!</definedName>
    <definedName name="gls_YetToRunStartupWizard" hidden="1">#REF!</definedName>
    <definedName name="gunnar" hidden="1">{"Side 1",#N/A,FALSE,"Hovedark";"Side 2",#N/A,FALSE,"Hovedark";"Cash Flow",#N/A,FALSE,"Hovedark";"Kvartaler",#N/A,FALSE,"Kvartaler";"Div_1",#N/A,FALSE,"Divisioner";"Div_2",#N/A,FALSE,"Divisioner";"Aggregeret",#N/A,FALSE,"Divisioner";"Oppsummering",#N/A,FALSE,"Divisioner";"Produkter",#N/A,FALSE,"Produkter";"Bakside",#N/A,FALSE,"Bagside"}</definedName>
    <definedName name="gwen" hidden="1">{"Resultat",#N/A,TRUE,"Hovedtal";"Balance",#N/A,TRUE,"Hovedtal";"Cash_Flow",#N/A,TRUE,"Hovedtal"}</definedName>
    <definedName name="H" hidden="1">{#N/A,#N/A,TRUE,"Allacciamenti 5 anni";#N/A,#N/A,TRUE,"Carico 5 anni";#N/A,#N/A,TRUE,"Qualità a) 5 anni";#N/A,#N/A,TRUE,"Qualità b) 5 anni";#N/A,#N/A,TRUE,"Impatto ambientale 5 anni";#N/A,#N/A,TRUE,"Adeg. tecnico 5 anni"}</definedName>
    <definedName name="hdhgf" hidden="1">{"mgmt forecast",#N/A,FALSE,"Mgmt Forecast";"dcf table",#N/A,FALSE,"Mgmt Forecast";"sensitivity",#N/A,FALSE,"Mgmt Forecast";"table inputs",#N/A,FALSE,"Mgmt Forecast";"calculations",#N/A,FALSE,"Mgmt Forecast"}</definedName>
    <definedName name="helene" hidden="1">{"Side 1",#N/A,FALSE,"Hovedark";"Side 2",#N/A,FALSE,"Hovedark";"Cash Flow",#N/A,FALSE,"Hovedark";"Breakdown",#N/A,FALSE,"Breakdown";"Valuation",#N/A,FALSE,"Valuation";"Bidrag",#N/A,FALSE,"Bidrag"}</definedName>
    <definedName name="hg" hidden="1">{#N/A,#N/A,FALSE,"F-YLDS";#N/A,#N/A,FALSE,"ASP";#N/A,#N/A,FALSE,"FRPRD"}</definedName>
    <definedName name="hgdh" hidden="1">{"mgmt forecast",#N/A,FALSE,"Mgmt Forecast";"dcf table",#N/A,FALSE,"Mgmt Forecast";"sensitivity",#N/A,FALSE,"Mgmt Forecast";"table inputs",#N/A,FALSE,"Mgmt Forecast";"calculations",#N/A,FALSE,"Mgmt Forecast"}</definedName>
    <definedName name="HH" hidden="1">{#N/A,#N/A,TRUE,"Allacciamenti 5 anni";#N/A,#N/A,TRUE,"Carico 5 anni";#N/A,#N/A,TRUE,"Qualità a) 5 anni";#N/A,#N/A,TRUE,"Qualità b) 5 anni";#N/A,#N/A,TRUE,"Impatto ambientale 5 anni";#N/A,#N/A,TRUE,"Adeg. tecnico 5 anni"}</definedName>
    <definedName name="HHH" hidden="1">{#N/A,#N/A,TRUE,"Allacciamenti 5 anni";#N/A,#N/A,TRUE,"Carico 5 anni";#N/A,#N/A,TRUE,"Qualità a) 5 anni";#N/A,#N/A,TRUE,"Qualità b) 5 anni";#N/A,#N/A,TRUE,"Impatto ambientale 5 anni";#N/A,#N/A,TRUE,"Adeg. tecnico 5 anni"}</definedName>
    <definedName name="HHHH" hidden="1">{#N/A,#N/A,TRUE,"Allacciamenti 5 anni";#N/A,#N/A,TRUE,"Carico 5 anni";#N/A,#N/A,TRUE,"Qualità a) 5 anni";#N/A,#N/A,TRUE,"Qualità b) 5 anni";#N/A,#N/A,TRUE,"Impatto ambientale 5 anni";#N/A,#N/A,TRUE,"Adeg. tecnico 5 anni"}</definedName>
    <definedName name="hhjkg78" hidden="1">{#N/A,#N/A,FALSE,"Table of Contents";#N/A,#N/A,FALSE,"Overview";#N/A,#N/A,FALSE,"Data"}</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ExtDb" hidden="1">FALSE</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OME"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PathFileMac" hidden="1">"Macintosh HD:HomePageStuff:New_Home_Page:datafile:ctryprem.html"</definedName>
    <definedName name="HTML_Title" hidden="1">"Schede mbo 2000 A"</definedName>
    <definedName name="hyjk" hidden="1">{"Aar",#N/A,FALSE,"Divisioner";"Kvartaler",#N/A,FALSE,"Divisioner";"Aggregering",#N/A,FALSE,"Divisioner";"Aar",#N/A,FALSE,"Norge div. (gl)";"Kvartal",#N/A,FALSE,"Norge div. (gl)";"Samling",#N/A,FALSE,"Norge div. (gl)"}</definedName>
    <definedName name="i" hidden="1">{#N/A,#N/A,FALSE,"F-YLDS";#N/A,#N/A,FALSE,"ASP";#N/A,#N/A,FALSE,"FRPRD"}</definedName>
    <definedName name="iii" hidden="1">{#N/A,#N/A,TRUE,"Allacciamenti 5 anni";#N/A,#N/A,TRUE,"Carico 5 anni";#N/A,#N/A,TRUE,"Qualità a) 5 anni";#N/A,#N/A,TRUE,"Qualità b) 5 anni";#N/A,#N/A,TRUE,"Impatto ambientale 5 anni";#N/A,#N/A,TRUE,"Adeg. tecnico 5 anni"}</definedName>
    <definedName name="ik" hidden="1">{#N/A,#N/A,FALSE,"FRPRD"}</definedName>
    <definedName name="ingrid" hidden="1">{"Side 1",#N/A,FALSE,"Hovedark";"Side 2",#N/A,FALSE,"Hovedark";"Side 3",#N/A,FALSE,"Hovedark"}</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43472.3088310185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IsColHidden" hidden="1">FALSE</definedName>
    <definedName name="IsLTMColHidden" hidden="1">FALSE</definedName>
    <definedName name="j" hidden="1">{#N/A,#N/A,FALSE,"FRPRD"}</definedName>
    <definedName name="jc" hidden="1">{#N/A,#N/A,FALSE,"FRPRD"}</definedName>
    <definedName name="jhc" hidden="1">{#N/A,#N/A,FALSE,"F-YLDS";#N/A,#N/A,FALSE,"ASP";#N/A,#N/A,FALSE,"FRPRD"}</definedName>
    <definedName name="jhjkk78" hidden="1">{#N/A,#N/A,FALSE,"Table of Contents";#N/A,#N/A,FALSE,"Overview";#N/A,#N/A,FALSE,"Data"}</definedName>
    <definedName name="jjj" hidden="1">{"IS",#N/A,FALSE,"IS";"RPTIS",#N/A,FALSE,"RPTIS";"STATS",#N/A,FALSE,"STATS";"CELL",#N/A,FALSE,"CELL";"BS",#N/A,FALSE,"BS"}</definedName>
    <definedName name="jjj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k" hidden="1">{#N/A,#N/A,FALSE,"FRPRD"}</definedName>
    <definedName name="k" hidden="1">{#N/A,#N/A,FALSE,"FRPRD"}</definedName>
    <definedName name="K2_WBEVMODE" hidden="1">-1</definedName>
    <definedName name="kjk7i" hidden="1">{#N/A,#N/A,FALSE,"Table of Contents";#N/A,#N/A,FALSE,"Overview";#N/A,#N/A,FALSE,"Data"}</definedName>
    <definedName name="KKK" hidden="1">{#N/A,#N/A,FALSE,"Assessment";#N/A,#N/A,FALSE,"Staffing";#N/A,#N/A,FALSE,"Hires";#N/A,#N/A,FALSE,"Assumptions"}</definedName>
    <definedName name="kkkk" hidden="1">{"coverall",#N/A,FALSE,"Definitions";"cover1",#N/A,FALSE,"Definitions";"cover2",#N/A,FALSE,"Definitions";"cover3",#N/A,FALSE,"Definitions";"cover4",#N/A,FALSE,"Definitions";"cover5",#N/A,FALSE,"Definitions";"blank",#N/A,FALSE,"Definitions"}</definedName>
    <definedName name="l" hidden="1">{#N/A,#N/A,TRUE,"Allacciamenti 5 anni";#N/A,#N/A,TRUE,"Carico 5 anni";#N/A,#N/A,TRUE,"Qualità a) 5 anni";#N/A,#N/A,TRUE,"Qualità b) 5 anni";#N/A,#N/A,TRUE,"Impatto ambientale 5 anni";#N/A,#N/A,TRUE,"Adeg. tecnico 5 anni"}</definedName>
    <definedName name="lffml98" hidden="1">{#N/A,#N/A,FALSE,"Table of Contents";#N/A,#N/A,FALSE,"Overview";#N/A,#N/A,FALSE,"Data"}</definedName>
    <definedName name="lhjku78" hidden="1">{#N/A,#N/A,FALSE,"Table of Contents";#N/A,#N/A,FALSE,"Overview";#N/A,#N/A,FALSE,"Data"}</definedName>
    <definedName name="ListOffset" hidden="1">1</definedName>
    <definedName name="liyugt" hidden="1">{"Side 1",#N/A,FALSE,"Hovedark";"Valuation",#N/A,FALSE,"Valuation";"Side 2",#N/A,FALSE,"Hovedark";"Cash Flow",#N/A,FALSE,"Hovedark";"Bidrag",#N/A,FALSE,"Bidrag"}</definedName>
    <definedName name="lll" hidden="1">{"Area1",#N/A,TRUE,"Obiettivo";"Area2",#N/A,TRUE,"Dati per Direzione"}</definedName>
    <definedName name="lllf" hidden="1">{#N/A,#N/A,FALSE,"ORIX CSC"}</definedName>
    <definedName name="lllllq"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luhdbv85645" hidden="1">{#N/A,#N/A,FALSE,"Table of Contents";#N/A,#N/A,FALSE,"Overview";#N/A,#N/A,FALSE,"Data"}</definedName>
    <definedName name="m" hidden="1">{#N/A,#N/A,FALSE,"F-YLDS";#N/A,#N/A,FALSE,"ASP";#N/A,#N/A,FALSE,"FRPRD"}</definedName>
    <definedName name="maggio" hidden="1">{"Area1",#N/A,TRUE,"Obiettivo";"Area2",#N/A,TRUE,"Dati per Direzione"}</definedName>
    <definedName name="MJJ" hidden="1">{"Area1",#N/A,TRUE,"Obiettivo";"Area2",#N/A,TRUE,"Dati per Direzione"}</definedName>
    <definedName name="mmmm" hidden="1">{#N/A,#N/A,TRUE,"Allacciamenti 5 anni";#N/A,#N/A,TRUE,"Carico 5 anni";#N/A,#N/A,TRUE,"Qualità a) 5 anni";#N/A,#N/A,TRUE,"Qualità b) 5 anni";#N/A,#N/A,TRUE,"Impatto ambientale 5 anni";#N/A,#N/A,TRUE,"Adeg. tecnico 5 anni"}</definedName>
    <definedName name="Motorola_Label_2" hidden="1">#REF!</definedName>
    <definedName name="msarrrr" hidden="1">{#N/A,#N/A,TRUE,"Allacciamenti 5 anni";#N/A,#N/A,TRUE,"Carico 5 anni";#N/A,#N/A,TRUE,"Qualità a) 5 anni";#N/A,#N/A,TRUE,"Qualità b) 5 anni";#N/A,#N/A,TRUE,"Impatto ambientale 5 anni";#N/A,#N/A,TRUE,"Adeg. tecnico 5 anni"}</definedName>
    <definedName name="n" hidden="1">{#N/A,#N/A,TRUE,"Allacciamenti 5 anni";#N/A,#N/A,TRUE,"Carico 5 anni";#N/A,#N/A,TRUE,"Qualità a) 5 anni";#N/A,#N/A,TRUE,"Qualità b) 5 anni";#N/A,#N/A,TRUE,"Impatto ambientale 5 anni";#N/A,#N/A,TRUE,"Adeg. tecnico 5 anni"}</definedName>
    <definedName name="newbel" hidden="1">{"IS",#N/A,FALSE,"IS";"RPTIS",#N/A,FALSE,"RPTIS";"STATS",#N/A,FALSE,"STATS";"CELL",#N/A,FALSE,"CELL";"BS",#N/A,FALSE,"BS"}</definedName>
    <definedName name="NEWwrn.ALL" hidden="1">{#N/A,#N/A,FALSE,"DCF";#N/A,#N/A,FALSE,"WACC";#N/A,#N/A,FALSE,"Sales_EBIT";#N/A,#N/A,FALSE,"Capex_Depreciation";#N/A,#N/A,FALSE,"WC";#N/A,#N/A,FALSE,"Interest";#N/A,#N/A,FALSE,"Assumptions"}</definedName>
    <definedName name="NEWwrn.ALL.Ge" hidden="1">{#N/A,#N/A,FALSE,"DCF";#N/A,#N/A,FALSE,"WACC";#N/A,#N/A,FALSE,"Sales_EBIT";#N/A,#N/A,FALSE,"Capex_Depreciation";#N/A,#N/A,FALSE,"WC";#N/A,#N/A,FALSE,"Interest";#N/A,#N/A,FALSE,"Assumptions"}</definedName>
    <definedName name="NEWwrn.old" hidden="1">{#N/A,#N/A,FALSE,"DCF";#N/A,#N/A,FALSE,"WACC";#N/A,#N/A,FALSE,"Sales_EBIT";#N/A,#N/A,FALSE,"Capex_Depreciation";#N/A,#N/A,FALSE,"WC";#N/A,#N/A,FALSE,"Interest";#N/A,#N/A,FALSE,"Assumptions"}</definedName>
    <definedName name="nn" hidden="1">{#N/A,#N/A,TRUE,"Allacciamenti 5 anni";#N/A,#N/A,TRUE,"Carico 5 anni";#N/A,#N/A,TRUE,"Qualità a) 5 anni";#N/A,#N/A,TRUE,"Qualità b) 5 anni";#N/A,#N/A,TRUE,"Impatto ambientale 5 anni";#N/A,#N/A,TRUE,"Adeg. tecnico 5 anni"}</definedName>
    <definedName name="nnnn" hidden="1">{#N/A,#N/A,TRUE,"Allacciamenti 5 anni";#N/A,#N/A,TRUE,"Carico 5 anni";#N/A,#N/A,TRUE,"Qualità a) 5 anni";#N/A,#N/A,TRUE,"Qualità b) 5 anni";#N/A,#N/A,TRUE,"Impatto ambientale 5 anni";#N/A,#N/A,TRUE,"Adeg. tecnico 5 anni"}</definedName>
    <definedName name="o" hidden="1">{#N/A,#N/A,FALSE,"FRPRD"}</definedName>
    <definedName name="oh" hidden="1">{"Area1",#N/A,TRUE,"Obiettivo";"Area2",#N/A,TRUE,"Dati per Direzione"}</definedName>
    <definedName name="ol" hidden="1">{#N/A,#N/A,FALSE,"F-YLDS";#N/A,#N/A,FALSE,"ASP";#N/A,#N/A,FALSE,"FRPRD"}</definedName>
    <definedName name="ooo" hidden="1">{#N/A,#N/A,TRUE,"Allacciamenti 5 anni";#N/A,#N/A,TRUE,"Carico 5 anni";#N/A,#N/A,TRUE,"Qualità a) 5 anni";#N/A,#N/A,TRUE,"Qualità b) 5 anni";#N/A,#N/A,TRUE,"Impatto ambientale 5 anni";#N/A,#N/A,TRUE,"Adeg. tecnico 5 anni"}</definedName>
    <definedName name="p" hidden="1">{#N/A,#N/A,FALSE,"FRPRD"}</definedName>
    <definedName name="P2_LAT" hidden="1">{#N/A,#N/A,TRUE,"Allacciamenti 5 anni";#N/A,#N/A,TRUE,"Carico 5 anni";#N/A,#N/A,TRUE,"Qualità a) 5 anni";#N/A,#N/A,TRUE,"Qualità b) 5 anni";#N/A,#N/A,TRUE,"Impatto ambientale 5 anni";#N/A,#N/A,TRUE,"Adeg. tecnico 5 anni"}</definedName>
    <definedName name="pipp1" hidden="1">{#N/A,#N/A,TRUE,"Allacciamenti 5 anni";#N/A,#N/A,TRUE,"Carico 5 anni";#N/A,#N/A,TRUE,"Qualità a) 5 anni";#N/A,#N/A,TRUE,"Qualità b) 5 anni";#N/A,#N/A,TRUE,"Impatto ambientale 5 anni";#N/A,#N/A,TRUE,"Adeg. tecnico 5 anni"}</definedName>
    <definedName name="PIPPO1" hidden="1">{#N/A,#N/A,TRUE,"Allacciamenti 5 anni";#N/A,#N/A,TRUE,"Carico 5 anni";#N/A,#N/A,TRUE,"Qualità a) 5 anni";#N/A,#N/A,TRUE,"Qualità b) 5 anni";#N/A,#N/A,TRUE,"Impatto ambientale 5 anni";#N/A,#N/A,TRUE,"Adeg. tecnico 5 anni"}</definedName>
    <definedName name="pl" hidden="1">{#N/A,#N/A,FALSE,"FRPRD"}</definedName>
    <definedName name="poi" hidden="1">{"Area1",#N/A,TRUE,"Obiettivo";"Area2",#N/A,TRUE,"Dati per Direzione"}</definedName>
    <definedName name="por" hidden="1">{#N/A,#N/A,TRUE,"Assumptions";#N/A,#N/A,TRUE,"Op Projection";#N/A,#N/A,TRUE,"Capital";#N/A,#N/A,TRUE,"Income";#N/A,#N/A,TRUE,"Balance";#N/A,#N/A,TRUE,"Sources&amp;Uses"}</definedName>
    <definedName name="pox" hidden="1">{"Area1",#N/A,TRUE,"Obiettivo";"Area2",#N/A,TRUE,"Dati per Direzione"}</definedName>
    <definedName name="pp" hidden="1">{#N/A,#N/A,TRUE,"Allacciamenti 5 anni";#N/A,#N/A,TRUE,"Carico 5 anni";#N/A,#N/A,TRUE,"Qualità a) 5 anni";#N/A,#N/A,TRUE,"Qualità b) 5 anni";#N/A,#N/A,TRUE,"Impatto ambientale 5 anni";#N/A,#N/A,TRUE,"Adeg. tecnico 5 anni"}</definedName>
    <definedName name="ppp" hidden="1">{#N/A,#N/A,TRUE,"Allacciamenti 5 anni";#N/A,#N/A,TRUE,"Carico 5 anni";#N/A,#N/A,TRUE,"Qualità a) 5 anni";#N/A,#N/A,TRUE,"Qualità b) 5 anni";#N/A,#N/A,TRUE,"Impatto ambientale 5 anni";#N/A,#N/A,TRUE,"Adeg. tecnico 5 anni"}</definedName>
    <definedName name="ppppppp" hidden="1">{"mgmt forecast",#N/A,FALSE,"Mgmt Forecast";"dcf table",#N/A,FALSE,"Mgmt Forecast";"sensitivity",#N/A,FALSE,"Mgmt Forecast";"table inputs",#N/A,FALSE,"Mgmt Forecast";"calculations",#N/A,FALSE,"Mgmt Forecast"}</definedName>
    <definedName name="Product_list">IFERROR(_xlfn._xlws.FILTER(Lists!$C$17:$C$43,Lists!$B$17:$B$43=Summary!$B$6),"Select sector first")</definedName>
    <definedName name="PROGETTI" hidden="1">{"Area1",#N/A,TRUE,"Obiettivo";"Area2",#N/A,TRUE,"Dati per Direzione"}</definedName>
    <definedName name="q" hidden="1">{#N/A,#N/A,FALSE,"FRPRD"}</definedName>
    <definedName name="qa" hidden="1">{#N/A,#N/A,FALSE,"FRPRD"}</definedName>
    <definedName name="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 hidden="1">{TRUE,TRUE,-1.25,-15.5,604.5,369,FALSE,FALSE,TRUE,TRUE,0,1,83,1,38,4,5,4,TRUE,TRUE,3,TRUE,1,TRUE,75,"Swvu.inputs._.raw._.data.","ACwvu.inputs._.raw._.data.",#N/A,FALSE,FALSE,0.5,0.5,0.5,0.5,2,"&amp;F","&amp;A&amp;RPage &amp;P",FALSE,FALSE,FALSE,FALSE,1,60,#N/A,#N/A,"=R1C61:R53C89","=C1:C5",#N/A,#N/A,FALSE,FALSE,FALSE,1,600,600,FALSE,FALSE,TRUE,TRUE,TRUE}</definedName>
    <definedName name="qqqqqqqqqqq"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qqqqqqqqqqqq"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qqqqqqqqqqqqqq"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question" hidden="1">{#N/A,#N/A,TRUE,"Assumptions";#N/A,#N/A,TRUE,"Op Projection";#N/A,#N/A,TRUE,"Capital";#N/A,#N/A,TRUE,"Income";#N/A,#N/A,TRUE,"Balance";#N/A,#N/A,TRUE,"Sources&amp;Uses"}</definedName>
    <definedName name="qw" hidden="1">{#N/A,#N/A,FALSE,"F-YLDS";#N/A,#N/A,FALSE,"ASP";#N/A,#N/A,FALSE,"FRPRD"}</definedName>
    <definedName name="qwdcxa" hidden="1">{#N/A,#N/A,FALSE,"Report Print"}</definedName>
    <definedName name="qwdqwdqwd" hidden="1">{#N/A,#N/A,TRUE,"Allacciamenti 5 anni";#N/A,#N/A,TRUE,"Carico 5 anni";#N/A,#N/A,TRUE,"Qualità a) 5 anni";#N/A,#N/A,TRUE,"Qualità b) 5 anni";#N/A,#N/A,TRUE,"Impatto ambientale 5 anni";#N/A,#N/A,TRUE,"Adeg. tecnico 5 anni"}</definedName>
    <definedName name="qwer" hidden="1">{#N/A,#N/A,TRUE,"Assumptions";#N/A,#N/A,TRUE,"Op Projection";#N/A,#N/A,TRUE,"Capital";#N/A,#N/A,TRUE,"Income";#N/A,#N/A,TRUE,"Balance";#N/A,#N/A,TRUE,"Sources&amp;Uses"}</definedName>
    <definedName name="qwqqqq" hidden="1">{"IS",#N/A,FALSE,"IS";"RPTIS",#N/A,FALSE,"RPTIS";"STATS",#N/A,FALSE,"STATS";"BS",#N/A,FALSE,"BS"}</definedName>
    <definedName name="raffa" hidden="1">{#N/A,#N/A,TRUE,"Allacciamenti 5 anni";#N/A,#N/A,TRUE,"Carico 5 anni";#N/A,#N/A,TRUE,"Qualità a) 5 anni";#N/A,#N/A,TRUE,"Qualità b) 5 anni";#N/A,#N/A,TRUE,"Impatto ambientale 5 anni";#N/A,#N/A,TRUE,"Adeg. tecnico 5 anni"}</definedName>
    <definedName name="reqwr" hidden="1">{"IS",#N/A,FALSE,"IS";"RPTIS",#N/A,FALSE,"RPTIS";"STATS",#N/A,FALSE,"STATS";"CELL",#N/A,FALSE,"CELL";"BS",#N/A,FALSE,"BS"}</definedName>
    <definedName name="resources" hidden="1">{#N/A,#N/A,FALSE,"Assessment";#N/A,#N/A,FALSE,"Staffing";#N/A,#N/A,FALSE,"Hires";#N/A,#N/A,FALSE,"Assumptions"}</definedName>
    <definedName name="rf" hidden="1">{#N/A,#N/A,FALSE,"F-YLDS";#N/A,#N/A,FALSE,"ASP";#N/A,#N/A,FALSE,"FRPRD"}</definedName>
    <definedName name="RISKOPP.LA" hidden="1">{"VISTA_1",#N/A,FALSE,"GRAFO"}</definedName>
    <definedName name="rng_Ref_Lists.AssetTypes" hidden="1" xml:space="preserve"> OFFSET(#REF!, 0, 0,#REF!)</definedName>
    <definedName name="rqrq" hidden="1">{"test2",#N/A,TRUE,"Prices"}</definedName>
    <definedName name="rrr" hidden="1">{#N/A,#N/A,TRUE,"Allacciamenti 5 anni";#N/A,#N/A,TRUE,"Carico 5 anni";#N/A,#N/A,TRUE,"Qualità a) 5 anni";#N/A,#N/A,TRUE,"Qualità b) 5 anni";#N/A,#N/A,TRUE,"Impatto ambientale 5 anni";#N/A,#N/A,TRUE,"Adeg. tecnico 5 anni"}</definedName>
    <definedName name="rrrrr"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sada" hidden="1">{#N/A,#N/A,TRUE,"Allacciamenti 5 anni";#N/A,#N/A,TRUE,"Carico 5 anni";#N/A,#N/A,TRUE,"Qualità a) 5 anni";#N/A,#N/A,TRUE,"Qualità b) 5 anni";#N/A,#N/A,TRUE,"Impatto ambientale 5 anni";#N/A,#N/A,TRUE,"Adeg. tecnico 5 anni"}</definedName>
    <definedName name="SAPBEXrevision" hidden="1">1</definedName>
    <definedName name="SAPBEXsysID" hidden="1">"BFP"</definedName>
    <definedName name="SAPBEXwbID" hidden="1">"40NTZJ4HSC4TXC7J878FT575W"</definedName>
    <definedName name="sas" hidden="1">{"Tariff Comparison",#N/A,FALSE,"Benchmarking";"Tariff Comparison 2",#N/A,FALSE,"Benchmarking";"Tariff Comparison 3",#N/A,FALSE,"Benchmarking"}</definedName>
    <definedName name="sd" hidden="1">{#N/A,#N/A,FALSE,"F-YLDS";#N/A,#N/A,FALSE,"ASP";#N/A,#N/A,FALSE,"FRPRD"}</definedName>
    <definedName name="sda" hidden="1">{"'Finale (2)'!$A$2:$C$3"}</definedName>
    <definedName name="sdfaslk" hidden="1">{TRUE,TRUE,-1.25,-15.5,604.5,369,FALSE,FALSE,TRUE,TRUE,0,1,83,1,38,4,5,4,TRUE,TRUE,3,TRUE,1,TRUE,75,"Swvu.inputs._.raw._.data.","ACwvu.inputs._.raw._.data.",#N/A,FALSE,FALSE,0.5,0.5,0.5,0.5,2,"&amp;F","&amp;A&amp;RPage &amp;P",FALSE,FALSE,FALSE,FALSE,1,60,#N/A,#N/A,"=R1C61:R53C89","=C1:C5",#N/A,#N/A,FALSE,FALSE,FALSE,1,600,600,FALSE,FALSE,TRUE,TRUE,TRUE}</definedName>
    <definedName name="sdsd" hidden="1">{#N/A,#N/A,TRUE,"Allacciamenti 5 anni";#N/A,#N/A,TRUE,"Carico 5 anni";#N/A,#N/A,TRUE,"Qualità a) 5 anni";#N/A,#N/A,TRUE,"Qualità b) 5 anni";#N/A,#N/A,TRUE,"Impatto ambientale 5 anni";#N/A,#N/A,TRUE,"Adeg. tecnico 5 anni"}</definedName>
    <definedName name="se" hidden="1">{#N/A,#N/A,FALSE,"A&amp;E";#N/A,#N/A,FALSE,"HighTop";#N/A,#N/A,FALSE,"JG";#N/A,#N/A,FALSE,"RI";#N/A,#N/A,FALSE,"woHT";#N/A,#N/A,FALSE,"woHT&amp;JG"}</definedName>
    <definedName name="sencount" hidden="1">1</definedName>
    <definedName name="si"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po"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preadsheetBuilder_1" hidden="1">#REF!</definedName>
    <definedName name="SpreadsheetBuilder_2" hidden="1">#REF!</definedName>
    <definedName name="SpreadsheetBuilder_3" hidden="1">#REF!</definedName>
    <definedName name="SpreadsheetBuilder_5" hidden="1">#REF!</definedName>
    <definedName name="ss" hidden="1">{#N/A,#N/A,TRUE,"Allacciamenti 5 anni";#N/A,#N/A,TRUE,"Carico 5 anni";#N/A,#N/A,TRUE,"Qualità a) 5 anni";#N/A,#N/A,TRUE,"Qualità b) 5 anni";#N/A,#N/A,TRUE,"Impatto ambientale 5 anni";#N/A,#N/A,TRUE,"Adeg. tecnico 5 anni"}</definedName>
    <definedName name="sss" hidden="1">{#N/A,#N/A,TRUE,"Allacciamenti 5 anni";#N/A,#N/A,TRUE,"Carico 5 anni";#N/A,#N/A,TRUE,"Qualità a) 5 anni";#N/A,#N/A,TRUE,"Qualità b) 5 anni";#N/A,#N/A,TRUE,"Impatto ambientale 5 anni";#N/A,#N/A,TRUE,"Adeg. tecnico 5 anni"}</definedName>
    <definedName name="SSSS" hidden="1">{#N/A,#N/A,TRUE,"Allacciamenti 5 anni";#N/A,#N/A,TRUE,"Carico 5 anni";#N/A,#N/A,TRUE,"Qualità a) 5 anni";#N/A,#N/A,TRUE,"Qualità b) 5 anni";#N/A,#N/A,TRUE,"Impatto ambientale 5 anni";#N/A,#N/A,TRUE,"Adeg. tecnico 5 anni"}</definedName>
    <definedName name="st" hidden="1">{"IS",#N/A,FALSE,"IS";"RPTIS",#N/A,FALSE,"RPTIS";"STATS",#N/A,FALSE,"STATS";"BS",#N/A,FALSE,"BS"}</definedName>
    <definedName name="staffing2" hidden="1">{#N/A,#N/A,FALSE,"Assessment";#N/A,#N/A,FALSE,"Staffing";#N/A,#N/A,FALSE,"Hires";#N/A,#N/A,FALSE,"Assumptions"}</definedName>
    <definedName name="Staffing3" hidden="1">{#N/A,#N/A,FALSE,"Assessment";#N/A,#N/A,FALSE,"Staffing";#N/A,#N/A,FALSE,"Hires";#N/A,#N/A,FALSE,"Assumptions"}</definedName>
    <definedName name="str" hidden="1">{"summary1",#N/A,TRUE,"Comps";"summary2",#N/A,TRUE,"Comps";"summary3",#N/A,TRUE,"Comps"}</definedName>
    <definedName name="Stub" hidden="1">#REF!</definedName>
    <definedName name="su"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w" hidden="1">{"test2",#N/A,TRUE,"Prices"}</definedName>
    <definedName name="sy" hidden="1">{TRUE,TRUE,-1.25,-15.5,604.5,369,FALSE,FALSE,TRUE,TRUE,0,1,83,1,38,4,5,4,TRUE,TRUE,3,TRUE,1,TRUE,75,"Swvu.inputs._.raw._.data.","ACwvu.inputs._.raw._.data.",#N/A,FALSE,FALSE,0.5,0.5,0.5,0.5,2,"&amp;F","&amp;A&amp;RPage &amp;P",FALSE,FALSE,FALSE,FALSE,1,60,#N/A,#N/A,"=R1C61:R53C89","=C1:C5",#N/A,#N/A,FALSE,FALSE,FALSE,1,600,600,FALSE,FALSE,TRUE,TRUE,TRUE}</definedName>
    <definedName name="t" hidden="1">{#N/A,#N/A,FALSE,"FRPRD"}</definedName>
    <definedName name="Temp_2" hidden="1">{#N/A,#N/A,FALSE,"Assessment";#N/A,#N/A,FALSE,"Staffing";#N/A,#N/A,FALSE,"Hires";#N/A,#N/A,FALSE,"Assumptions"}</definedName>
    <definedName name="Temp_3" hidden="1">{#N/A,#N/A,FALSE,"Assessment";#N/A,#N/A,FALSE,"Staffing";#N/A,#N/A,FALSE,"Hires";#N/A,#N/A,FALSE,"Assumptions"}</definedName>
    <definedName name="tg" hidden="1">{#N/A,#N/A,FALSE,"FRPRD"}</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rial" hidden="1">#REF!</definedName>
    <definedName name="tt" hidden="1">{#N/A,#N/A,TRUE,"Allacciamenti 5 anni";#N/A,#N/A,TRUE,"Carico 5 anni";#N/A,#N/A,TRUE,"Qualità a) 5 anni";#N/A,#N/A,TRUE,"Qualità b) 5 anni";#N/A,#N/A,TRUE,"Impatto ambientale 5 anni";#N/A,#N/A,TRUE,"Adeg. tecnico 5 anni"}</definedName>
    <definedName name="tttt" hidden="1">{"Area1",#N/A,TRUE,"Obiettivo";"Area2",#N/A,TRUE,"Dati per Direzione"}</definedName>
    <definedName name="ttttt" hidden="1">{"Area1",#N/A,TRUE,"Obiettivo";"Area2",#N/A,TRUE,"Dati per Direzione"}</definedName>
    <definedName name="u" hidden="1">{#N/A,#N/A,TRUE,"Allacciamenti 5 anni";#N/A,#N/A,TRUE,"Carico 5 anni";#N/A,#N/A,TRUE,"Qualità a) 5 anni";#N/A,#N/A,TRUE,"Qualità b) 5 anni";#N/A,#N/A,TRUE,"Impatto ambientale 5 anni";#N/A,#N/A,TRUE,"Adeg. tecnico 5 anni"}</definedName>
    <definedName name="uj" hidden="1">{#N/A,#N/A,FALSE,"F-YLDS";#N/A,#N/A,FALSE,"ASP";#N/A,#N/A,FALSE,"FRPRD"}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rsula" hidden="1">{"Side 1",#N/A,FALSE,"Hovedark";"Side 2",#N/A,FALSE,"Hovedark";"Cash Flow",#N/A,FALSE,"Hovedark";"Bagside DK",#N/A,FALSE,"Bagside";"Bidrag",#N/A,FALSE,"Bidrag";"Valuation",#N/A,FALSE,"Valuation";"Privatforbrug",#N/A,FALSE,"Macro";"Penetreing",#N/A,FALSE,"Oms. forv.";"Prod_Markeder",#N/A,FALSE,"Oms. forv.";"penetreing",#N/A,FALSE,"Penetrering"}</definedName>
    <definedName name="uu" hidden="1">{#N/A,#N/A,TRUE,"Allacciamenti 5 anni";#N/A,#N/A,TRUE,"Carico 5 anni";#N/A,#N/A,TRUE,"Qualità a) 5 anni";#N/A,#N/A,TRUE,"Qualità b) 5 anni";#N/A,#N/A,TRUE,"Impatto ambientale 5 anni";#N/A,#N/A,TRUE,"Adeg. tecnico 5 anni"}</definedName>
    <definedName name="v" hidden="1">{#N/A,#N/A,FALSE,"F-YLDS";#N/A,#N/A,FALSE,"ASP";#N/A,#N/A,FALSE,"FRPRD"}</definedName>
    <definedName name="vall" hidden="1">{"mgmt forecast",#N/A,FALSE,"Mgmt Forecast";"dcf table",#N/A,FALSE,"Mgmt Forecast";"sensitivity",#N/A,FALSE,"Mgmt Forecast";"table inputs",#N/A,FALSE,"Mgmt Forecast";"calculations",#N/A,FALSE,"Mgmt Forecast"}</definedName>
    <definedName name="vcxb" hidden="1">{#N/A,#N/A,FALSE,"Table of Contents";#N/A,#N/A,FALSE,"Overview";#N/A,#N/A,FALSE,"Data"}</definedName>
    <definedName name="VR" hidden="1">{#N/A,#N/A,FALSE,"F-YLDS";#N/A,#N/A,FALSE,"ASP";#N/A,#N/A,FALSE,"FRPRD"}</definedName>
    <definedName name="vrr" hidden="1">{#N/A,#N/A,FALSE,"FRPRD"}</definedName>
    <definedName name="VV" hidden="1">{#N/A,#N/A,TRUE,"Allacciamenti 5 anni";#N/A,#N/A,TRUE,"Carico 5 anni";#N/A,#N/A,TRUE,"Qualità a) 5 anni";#N/A,#N/A,TRUE,"Qualità b) 5 anni";#N/A,#N/A,TRUE,"Impatto ambientale 5 anni";#N/A,#N/A,TRUE,"Adeg. tecnico 5 anni"}</definedName>
    <definedName name="VVV" hidden="1">{#N/A,#N/A,TRUE,"Allacciamenti 5 anni";#N/A,#N/A,TRUE,"Carico 5 anni";#N/A,#N/A,TRUE,"Qualità a) 5 anni";#N/A,#N/A,TRUE,"Qualità b) 5 anni";#N/A,#N/A,TRUE,"Impatto ambientale 5 anni";#N/A,#N/A,TRUE,"Adeg. tecnico 5 anni"}</definedName>
    <definedName name="VVVV" hidden="1">{#N/A,#N/A,TRUE,"Allacciamenti 5 anni";#N/A,#N/A,TRUE,"Carico 5 anni";#N/A,#N/A,TRUE,"Qualità a) 5 anni";#N/A,#N/A,TRUE,"Qualità b) 5 anni";#N/A,#N/A,TRUE,"Impatto ambientale 5 anni";#N/A,#N/A,TRUE,"Adeg. tecnico 5 anni"}</definedName>
    <definedName name="w" hidden="1">{#N/A,#N/A,FALSE,"F-YLDS";#N/A,#N/A,FALSE,"ASP";#N/A,#N/A,FALSE,"FRPRD"}</definedName>
    <definedName name="we" hidden="1">{#N/A,#N/A,FALSE,"FRPRD"}</definedName>
    <definedName name="wrn.ALL." hidden="1">{#N/A,#N/A,FALSE,"DCF";#N/A,#N/A,FALSE,"WACC";#N/A,#N/A,FALSE,"Sales_EBIT";#N/A,#N/A,FALSE,"Capex_Depreciation";#N/A,#N/A,FALSE,"WC";#N/A,#N/A,FALSE,"Interest";#N/A,#N/A,FALSE,"Assumptions"}</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Financials." hidden="1">{#N/A,#N/A,TRUE,"Assumptions";#N/A,#N/A,TRUE,"Op Projection";#N/A,#N/A,TRUE,"Capital";#N/A,#N/A,TRUE,"Income";#N/A,#N/A,TRUE,"Balance";#N/A,#N/A,TRUE,"Sources&amp;Uses"}</definedName>
    <definedName name="wrn.ALL.Ge" hidden="1">{#N/A,#N/A,FALSE,"DCF";#N/A,#N/A,FALSE,"WACC";#N/A,#N/A,FALSE,"Sales_EBIT";#N/A,#N/A,FALSE,"Capex_Depreciation";#N/A,#N/A,FALSE,"WC";#N/A,#N/A,FALSE,"Interest";#N/A,#N/A,FALSE,"Assumptions"}</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nnualpl." hidden="1">{#N/A,#N/A,FALSE,"Sheet1"}</definedName>
    <definedName name="wrn.annualpll." hidden="1">{#N/A,#N/A,FALSE,"Sheet1"}</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 hidden="1">{"Back Page",#N/A,FALSE,"Front and Back"}</definedName>
    <definedName name="wrn.Back._.Page." hidden="1">{"Back Page",#N/A,FALSE,"Front and Back"}</definedName>
    <definedName name="wrn.Balance._.Sheets." hidden="1">{"BS",#N/A,FALSE,"BUDGET";"BS ENA",#N/A,FALSE,"BUDGET";"BS TS Holdings",#N/A,FALSE,"BUDGET";"BS Elim Entries",#N/A,FALSE,"BUDGET";"BS Finance",#N/A,FALSE,"BUDGET";"BS Acq",#N/A,FALSE,"BUDGET";"BS Acq II",#N/A,FALSE,"BUDGET"}</definedName>
    <definedName name="wrn.BalanceSheetGermanGAAP2000_2009." hidden="1">{"BSGGAAP1",#N/A,FALSE,"P&amp;L G GAAP"}</definedName>
    <definedName name="wrn.BalanceSheetGermanGAAP2010_2019." hidden="1">{"BSGGAAP2",#N/A,FALSE,"BS G GAAP"}</definedName>
    <definedName name="wrn.BalanceSheetUSGAAP2000_2009." hidden="1">{"BSUSGAAP1",#N/A,FALSE,"BS US GAAP"}</definedName>
    <definedName name="wrn.BalanceSheetUSGAAP2010_2019." hidden="1">{"BSUSGAAP2",#N/A,FALSE,"BS US GAAP"}</definedName>
    <definedName name="wrn.BEL." hidden="1">{"IS",#N/A,FALSE,"IS";"RPTIS",#N/A,FALSE,"RPTIS";"STATS",#N/A,FALSE,"STATS";"CELL",#N/A,FALSE,"CELL";"BS",#N/A,FALSE,"BS"}</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pex1." hidden="1">{"Capex1",#N/A,FALSE,"Capex"}</definedName>
    <definedName name="wrn.Capex2." hidden="1">{"Capex2",#N/A,FALSE,"Capex"}</definedName>
    <definedName name="wrn.Capex3." hidden="1">{"Capex3",#N/A,FALSE,"Capex"}</definedName>
    <definedName name="wrn.CashFlowGermanGAAP2000_2009." hidden="1">{"CFGGAAP1a",#N/A,FALSE,"CF G GAAP"}</definedName>
    <definedName name="wrn.CashFlowGermanGAAP2010_2019." hidden="1">{"CFGGAAP2a",#N/A,FALSE,"CF G GAAP"}</definedName>
    <definedName name="wrn.CashFlowUSGAAP2000_2009." hidden="1">{"CFUSGAAP1a",#N/A,FALSE,"CF US GAAP"}</definedName>
    <definedName name="wrn.CashFlowUSGAAP2009_2019." hidden="1">{"CFUSGAAP2a",#N/A,FALSE,"CF US GAAP"}</definedName>
    <definedName name="wrn.Central." hidden="1">{"Side 1",#N/A,FALSE,"Hovedark";"Side 2",#N/A,FALSE,"Hovedark";"Side 3",#N/A,FALSE,"Hovedark"}</definedName>
    <definedName name="wrn.CFGGAAPMSDW." hidden="1">{"CFGGAAP1",#N/A,FALSE,"P&amp;L G GAAP";"CFGGAAP2",#N/A,FALSE,"P&amp;L G GAAP"}</definedName>
    <definedName name="wrn.comps." hidden="1">{#N/A,#N/A,FALSE,"Comp"}</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ahl." hidden="1">{"Resultat",#N/A,TRUE,"Hovedtal";"Balance",#N/A,TRUE,"Hovedtal";"Cash_Flow",#N/A,TRUE,"Hovedtal"}</definedName>
    <definedName name="wrn.database." hidden="1">{"subs",#N/A,FALSE,"database ";"proportional",#N/A,FALSE,"database "}</definedName>
    <definedName name="wrn.dcf."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dcf3" hidden="1">{"mgmt forecast",#N/A,FALSE,"Mgmt Forecast";"dcf table",#N/A,FALSE,"Mgmt Forecast";"sensitivity",#N/A,FALSE,"Mgmt Forecast";"table inputs",#N/A,FALSE,"Mgmt Forecast";"calculations",#N/A,FALSE,"Mgmt Forecast"}</definedName>
    <definedName name="wrn.dcf4" hidden="1">{"mgmt forecast",#N/A,FALSE,"Mgmt Forecast";"dcf table",#N/A,FALSE,"Mgmt Forecast";"sensitivity",#N/A,FALSE,"Mgmt Forecast";"table inputs",#N/A,FALSE,"Mgmt Forecast";"calculations",#N/A,FALSE,"Mgmt Forecast"}</definedName>
    <definedName name="wrn.dcf5" hidden="1">{"mgmt forecast",#N/A,FALSE,"Mgmt Forecast";"dcf table",#N/A,FALSE,"Mgmt Forecast";"sensitivity",#N/A,FALSE,"Mgmt Forecast";"table inputs",#N/A,FALSE,"Mgmt Forecast";"calculations",#N/A,FALSE,"Mgmt Forecast"}</definedName>
    <definedName name="wrn.DebtGermanGAAP2000_2009." hidden="1">{"DebtGGAAP1",#N/A,FALSE,"P&amp;L G GAAP"}</definedName>
    <definedName name="wrn.DebtGermanGAAP2010_2019." hidden="1">{"DebtGGAAP2",#N/A,FALSE,"P&amp;L G GAAP"}</definedName>
    <definedName name="wrn.DebtUSGAAP2000_2009." hidden="1">{"DebtUSGAAP1",#N/A,FALSE,"P&amp;L US GAAP"}</definedName>
    <definedName name="wrn.DebtUSGAAP2010_2019." hidden="1">{"DebtUSGAAP2",#N/A,FALSE,"P&amp;L US GAAP"}</definedName>
    <definedName name="wrn.Detailed._.P._.and._.L." hidden="1">{"P and L Detail Page 1",#N/A,FALSE,"Data";"P and L Detail Page 2",#N/A,FALSE,"Data"}</definedName>
    <definedName name="wrn.DLH_hele." hidden="1">{"Side 1",#N/A,FALSE,"Hovedark";"Side 2",#N/A,FALSE,"Hovedark";"Cash Flow",#N/A,FALSE,"Hovedark";"Breakdown",#N/A,FALSE,"Breakdown";"Valuation",#N/A,FALSE,"Valuation";"Bidrag",#N/A,FALSE,"Bidrag"}</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ployee._.Efficiency." hidden="1">{"Employee Efficiency",#N/A,FALSE,"Benchmarking"}</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_.Output." hidden="1">{"P and L",#N/A,FALSE,"Financial Output";"Cashflow",#N/A,FALSE,"Financial Output";"Balance Sheet",#N/A,FALSE,"Financial Output"}</definedName>
    <definedName name="wrn.finmodel." hidden="1">{#N/A,#N/A,FALSE,"Fin Model"}</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ive._.Year._.Record." hidden="1">{"Five Year Record",#N/A,FALSE,"Front and Back"}</definedName>
    <definedName name="wrn.Flugger." hidden="1">{"Res_og_nøgle",#N/A,FALSE,"Hovedark";"Balance",#N/A,FALSE,"Hovedark";"Bagside_DK",#N/A,FALSE,"Bagside"}</definedName>
    <definedName name="wrn.Front._.Page." hidden="1">{"Front Page",#N/A,FALSE,"Front and Back"}</definedName>
    <definedName name="wrn.Front_Page." hidden="1">{"Front_Page",#N/A,FALSE,"Front Page"}</definedName>
    <definedName name="wrn.frprd." hidden="1">{#N/A,#N/A,FALSE,"FRPRD"}</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General_Model_Assumptions." hidden="1">{#N/A,#N/A,FALSE,"GenAssump"}</definedName>
    <definedName name="wrn.Geographic._.Trends." hidden="1">{"Geographic P1",#N/A,FALSE,"Division &amp; Geog"}</definedName>
    <definedName name="wrn.GRF_1." hidden="1">{"VISTA_1",#N/A,FALSE,"GRAFO"}</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come._.Statement." hidden="1">{#N/A,#N/A,FALSE,"Report Print"}</definedName>
    <definedName name="wrn.Income._.statements." hidden="1">{"P&amp;L",#N/A,FALSE,"BUDGET";"PL ENA",#N/A,FALSE,"BUDGET";"PL TS Holdings",#N/A,FALSE,"BUDGET";"PL Finance",#N/A,FALSE,"BUDGET";"PL Elim Entries",#N/A,FALSE,"BUDGET";"PL Acq",#N/A,FALSE,"BUDGET";"PL Acq II",#N/A,FALSE,"BUDGET"}</definedName>
    <definedName name="wrn.Informes." hidden="1">{#N/A,#N/A,FALSE,"CN Oficial RESUMIDA EXCanon";#N/A,#N/A,FALSE,"CN Oficial";#N/A,#N/A,FALSE,"CA Oficial";#N/A,#N/A,FALSE,"PLANTILLA";#N/A,#N/A,FALSE,"BAL";#N/A,#N/A,FALSE,"PT_Finanzas";#N/A,#N/A,FALSE,"INVERSIONES BIEN"}</definedName>
    <definedName name="wrn.international." hidden="1">{"sweden",#N/A,FALSE,"Sweden";"germany",#N/A,FALSE,"Germany";"portugal",#N/A,FALSE,"Portugal";"belgium",#N/A,FALSE,"Belgium";"japan",#N/A,FALSE,"Japan ";"italy",#N/A,FALSE,"Italy";"spain",#N/A,FALSE,"Spain";"korea",#N/A,FALSE,"Korea"}</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hidden="1">{0,#N/A,FALSE,0;0,#N/A,FALSE,0;0,0,0,"Nl_x001A_ADSL (including wholesale)P_x000B_Total Lines_x0004_PSTNR_x0004_ISDNe_x0004_PSTN_x0004_ISDN _x000F_T";"Bagside DK",#N/A,FALSE,"Bagside";"Bidrag",#N/A,FALSE,"Bidrag";"Valuation",#N/A,FALSE,"Valuation";"Privatforbrug",#N/A,FALSE,"Macro";"Penetreing",#N/A,FALSE,"Oms. forv.";"Prod_Markeder",#N/A,FALSE,"Oms. forv.";"penetreing",#N/A,FALSE,"Penetrering"}</definedName>
    <definedName name="wrn.Line._.Efficiency." hidden="1">{"Line Efficiency",#N/A,FALSE,"Benchmarking"}</definedName>
    <definedName name="wrn.mario" hidden="1">{"Area1",#N/A,TRUE,"Obiettivo";"Area2",#N/A,TRUE,"Dati per Direzione"}</definedName>
    <definedName name="wrn.Mario." hidden="1">{"Area1",#N/A,TRUE,"Obiettivo";"Area2",#N/A,TRUE,"Dati per Direzione"}</definedName>
    <definedName name="wrn.old" hidden="1">{#N/A,#N/A,FALSE,"DCF";#N/A,#N/A,FALSE,"WACC";#N/A,#N/A,FALSE,"Sales_EBIT";#N/A,#N/A,FALSE,"Capex_Depreciation";#N/A,#N/A,FALSE,"WC";#N/A,#N/A,FALSE,"Interest";#N/A,#N/A,FALSE,"Assumptions"}</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_1." hidden="1">{#N/A,#N/A,FALSE,"COPERTINA"}</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iano._.5._.anni." hidden="1">{#N/A,#N/A,TRUE,"Allacciamenti 5 anni";#N/A,#N/A,TRUE,"Carico 5 anni";#N/A,#N/A,TRUE,"Qualità a) 5 anni";#N/A,#N/A,TRUE,"Qualità b) 5 anni";#N/A,#N/A,TRUE,"Impatto ambientale 5 anni";#N/A,#N/A,TRUE,"Adeg. tecnico 5 anni"}</definedName>
    <definedName name="wrn.pip." hidden="1">{"Aar",#N/A,FALSE,"Divisioner";"Kvartaler",#N/A,FALSE,"Divisioner";"Aggregering",#N/A,FALSE,"Divisioner";"Aar",#N/A,FALSE,"Norge div. (gl)";"Kvartal",#N/A,FALSE,"Norge div. (gl)";"Samling",#N/A,FALSE,"Norge div. (gl)"}</definedName>
    <definedName name="wrn.PL_cont_GermanGAAP2000_2009." hidden="1">{"PLGGAAP3",#N/A,FALSE,"P&amp;L G GAAP"}</definedName>
    <definedName name="wrn.PL_cont_GermanGAAP2010_2019." hidden="1">{"PLGGAAP4",#N/A,FALSE,"P&amp;L G GAAP"}</definedName>
    <definedName name="wrn.PL_cont_USGAAP2000_2009." hidden="1">{"PLUSGAAP3",#N/A,FALSE,"P&amp;L US GAAP"}</definedName>
    <definedName name="wrn.PL_cont_USGAAP2010_2019." hidden="1">{"PLUSGAAP4",#N/A,FALSE,"P&amp;L US GAAP"}</definedName>
    <definedName name="wrn.PLGermanGAAP2000_2009." hidden="1">{"PLGGAAP1",#N/A,FALSE,"P&amp;L G GAAP"}</definedName>
    <definedName name="wrn.PLGermanGAAP2010_2019." hidden="1">{"PLGGAAP2",#N/A,FALSE,"P&amp;L G GAAP"}</definedName>
    <definedName name="wrn.PLUSGAAP2000_2009." hidden="1">{"PLUSGAAP1",#N/A,FALSE,"P&amp;L US GAAP"}</definedName>
    <definedName name="wrn.PLUSGAAP2010_2019." hidden="1">{"PLUSGAAP2",#N/A,FALSE,"P&amp;L US GAAP"}</definedName>
    <definedName name="wrn.PriceAssump2000_2009." hidden="1">{"PriceAssump1",#N/A,FALSE,"PriceAssump"}</definedName>
    <definedName name="wrn.PriceAssump2010_2019." hidden="1">{"PriceAssump2",#N/A,FALSE,"PriceAssump"}</definedName>
    <definedName name="wrn.PrimeCo." hidden="1">{"print 1",#N/A,FALSE,"PrimeCo PCS";"print 2",#N/A,FALSE,"PrimeCo PCS";"valuation",#N/A,FALSE,"PrimeCo PCS"}</definedName>
    <definedName name="wrn.print._.graphs." hidden="1">{"cap_structure",#N/A,FALSE,"Graph-Mkt Cap";"price",#N/A,FALSE,"Graph-Price";"ebit",#N/A,FALSE,"Graph-EBITDA";"ebitda",#N/A,FALSE,"Graph-EBITDA"}</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pages." hidden="1">{#N/A,#N/A,FALSE,"Spain MKT";#N/A,#N/A,FALSE,"Assumptions";#N/A,#N/A,FALSE,"Adve";#N/A,#N/A,FALSE,"E-Commerce";#N/A,#N/A,FALSE,"Opex";#N/A,#N/A,FALSE,"P&amp;L";#N/A,#N/A,FALSE,"FCF &amp; DCF"}</definedName>
    <definedName name="wrn.print._.raw._.data._.entry." hidden="1">{"inputs raw data",#N/A,TRUE,"INPUT"}</definedName>
    <definedName name="wrn.print._.standalone." hidden="1">{"standalone1",#N/A,FALSE,"DCFBase";"standalone2",#N/A,FALSE,"DCFBase"}</definedName>
    <definedName name="wrn.print._.summary._.sheets." hidden="1">{"summary1",#N/A,TRUE,"Comps";"summary2",#N/A,TRUE,"Comps";"summary3",#N/A,TRUE,"Comps"}</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dAssump1_2000_2009." hidden="1">{"ProdAssump1_2000_2009",#N/A,FALSE,"ProdAssump"}</definedName>
    <definedName name="wrn.ProdAssump11_2000_2009." hidden="1">{"ProdAssump11_2000_2009",#N/A,FALSE,"ProdAssump"}</definedName>
    <definedName name="wrn.ProdAssump11_2009_2019." hidden="1">{"ProdAssump11_2009_2019",#N/A,FALSE,"ProdAssump"}</definedName>
    <definedName name="wrn.ProdAssump12_2010_2019." hidden="1">{"ProdAssump12_2010_2019",#N/A,FALSE,"ProdAssump"}</definedName>
    <definedName name="wrn.ProdAssump13_2000_2009." hidden="1">{"ProdAssump13_2000_2009",#N/A,FALSE,"ProdAssump"}</definedName>
    <definedName name="wrn.ProdAssump14_2010_2019." hidden="1">{"ProdAssump14_2010_2019",#N/A,FALSE,"ProdAssump"}</definedName>
    <definedName name="wrn.ProdAssump15_2000_2009." hidden="1">{"ProdAssump15_2000_2009",#N/A,FALSE,"ProdAssump"}</definedName>
    <definedName name="wrn.ProdAssump16_2010_2019." hidden="1">{"ProdAssump16_2010_2019",#N/A,FALSE,"ProdAssump"}</definedName>
    <definedName name="wrn.ProdAssump2_2010_2019." hidden="1">{"ProdAssump2_2010_2019",#N/A,FALSE,"ProdAssump"}</definedName>
    <definedName name="wrn.ProdAssump3_2000_2009." hidden="1">{"ProdAssump3_2000_2009",#N/A,FALSE,"ProdAssump"}</definedName>
    <definedName name="wrn.ProdAssump4_2010_2019." hidden="1">{"ProdAssump4_2010_2019",#N/A,FALSE,"ProdAssump"}</definedName>
    <definedName name="wrn.ProdAssump5_2000_2009." hidden="1">{"ProdAssump5_2000_2009",#N/A,FALSE,"ProdAssump"}</definedName>
    <definedName name="wrn.ProdAssump6_2010_2019." hidden="1">{"ProdAssump6_2010_2019",#N/A,FALSE,"ProdAssump"}</definedName>
    <definedName name="wrn.ProdAssump7_2000_2009." hidden="1">{"ProdAssump7_2000_2009",#N/A,FALSE,"ProdAssump"}</definedName>
    <definedName name="wrn.ProdAssump8_2010_2019." hidden="1">{"ProdAssump8_2010_2019",#N/A,FALSE,"ProdAssump"}</definedName>
    <definedName name="wrn.ProdAssump9_2009_2009." hidden="1">{"ProdAssump9_2000_2009",#N/A,FALSE,"ProdAssump"}</definedName>
    <definedName name="wrn.ProdAssumpTotal2000_2009." hidden="1">{"ProdAssumpTotal1",#N/A,FALSE,"ProdAssump"}</definedName>
    <definedName name="wrn.ProdAssumpTotal2010_2019." hidden="1">{"ProdAssumpTotal2",#N/A,FALSE,"ProdAssump"}</definedName>
    <definedName name="wrn.ProdQuantities1_2000_2009." hidden="1">{"ProdQuantities1_2000_2009",#N/A,FALSE,"ProdQuantities"}</definedName>
    <definedName name="wrn.ProdQuantities10_2010_2019." hidden="1">{"ProdQuantities10_2010_2019",#N/A,FALSE,"ProdQuantities"}</definedName>
    <definedName name="wrn.ProdQuantities11_2000_2009." hidden="1">{"ProdQuantities11_2000_2009",#N/A,FALSE,"ProdQuantities"}</definedName>
    <definedName name="wrn.ProdQuantities12_2010_2019." hidden="1">{"ProdQuantities12_2010_2019",#N/A,FALSE,"ProdQuantities"}</definedName>
    <definedName name="wrn.ProdQuantities2_2010_2019." hidden="1">{"ProdQuantities2_2010_2019",#N/A,FALSE,"ProdQuantities"}</definedName>
    <definedName name="wrn.ProdQuantities3_2000_2009." hidden="1">{"ProdQuantities3_2000_2009",#N/A,FALSE,"ProdQuantities"}</definedName>
    <definedName name="wrn.ProdQuantities5_2000_2009." hidden="1">{"ProdQuantities5_2000_2009",#N/A,FALSE,"ProdQuantities"}</definedName>
    <definedName name="wrn.ProdQuantities6_2000_2009." hidden="1">{"ProdQuantities6_2010_2019",#N/A,FALSE,"ProdQuantities"}</definedName>
    <definedName name="wrn.ProdQuantities7_2000_2009." hidden="1">{"ProdQuantities7_2000_2009",#N/A,FALSE,"ProdQuantities"}</definedName>
    <definedName name="wrn.ProdQuantities8_2010_2019." hidden="1">{"ProdQuantities8_2010_2019",#N/A,FALSE,"ProdQuantities"}</definedName>
    <definedName name="wrn.ProdQuantities9_2000_2009." hidden="1">{"ProdQuantities9_2000_2009",#N/A,FALSE,"ProdQuantities"}</definedName>
    <definedName name="wrn.ProdQuantitiesTotal2000_2009." hidden="1">{"ProdQuantitiesTotal2000_2009",#N/A,FALSE,"ProdQuantities"}</definedName>
    <definedName name="wrn.ProdQuantitiesTotal2010_2019." hidden="1">{"ProdQuantitiesTotal2010_2019",#N/A,FALSE,"ProdQuantities"}</definedName>
    <definedName name="wrn.report." hidden="1">{#N/A,#N/A,FALSE,"Front Sheet";#N/A,#N/A,FALSE,"Profit and Loss";#N/A,#N/A,FALSE,"Balance Sheet";#N/A,#N/A,FALSE,"Cashflow";#N/A,#N/A,FALSE,"Debt and Cred";#N/A,#N/A,FALSE,"Debt Statement";#N/A,#N/A,FALSE,"Tax Computation"}</definedName>
    <definedName name="wrn.Short._.Form._.Print._.Out." hidden="1">{#N/A,#N/A,FALSE,"General Assumptions";#N/A,#N/A,FALSE,"Accounts";#N/A,#N/A,FALSE,"OperatingAssumptions";#N/A,#N/A,FALSE,"Cashflow";#N/A,#N/A,FALSE,"Debt";#N/A,#N/A,FALSE,"Ops Summary";#N/A,#N/A,FALSE,"Summary"}</definedName>
    <definedName name="wrn.Shut_Down." hidden="1">{#N/A,#N/A,FALSE,"Shut-down"}</definedName>
    <definedName name="wrn.SKSCS1." hidden="1">{#N/A,#N/A,FALSE,"Antony Financials";#N/A,#N/A,FALSE,"Cowboy Financials";#N/A,#N/A,FALSE,"Combined";#N/A,#N/A,FALSE,"Valuematrix";#N/A,#N/A,FALSE,"DCFAntony";#N/A,#N/A,FALSE,"DCFCowboy";#N/A,#N/A,FALSE,"DCFCombined"}</definedName>
    <definedName name="wrn.Staffing." hidden="1">{#N/A,#N/A,FALSE,"Assessment";#N/A,#N/A,FALSE,"Staffing";#N/A,#N/A,FALSE,"Hires";#N/A,#N/A,FALSE,"Assumptions"}</definedName>
    <definedName name="wrn.Staffing1" hidden="1">{#N/A,#N/A,FALSE,"Assessment";#N/A,#N/A,FALSE,"Staffing";#N/A,#N/A,FALSE,"Hires";#N/A,#N/A,FALSE,"Assumptions"}</definedName>
    <definedName name="wrn.Summary." hidden="1">{"Summary",#N/A,FALSE,"Summary"}</definedName>
    <definedName name="wrn.SummaryPgs." hidden="1">{#N/A,#N/A,FALSE,"CreditStat";#N/A,#N/A,FALSE,"SPbrkup";#N/A,#N/A,FALSE,"MerSPsyn";#N/A,#N/A,FALSE,"MerSPwKCsyn";#N/A,#N/A,FALSE,"MerSPwKCsyn (2)";#N/A,#N/A,FALSE,"CreditStat (2)"}</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emp." hidden="1">{"Side 1",#N/A,FALSE,"Hovedark";"Valuation",#N/A,FALSE,"Valuation";"Side 2",#N/A,FALSE,"Hovedark";"Cash Flow",#N/A,FALSE,"Hovedark";"Bidrag",#N/A,FALSE,"Bidrag"}</definedName>
    <definedName name="wrn.test." hidden="1">{"test2",#N/A,TRUE,"Prices"}</definedName>
    <definedName name="wrn.Total." hidden="1">{"BS total PS",#N/A,FALSE,"BUDGET";"PL Total PS",#N/A,FALSE,"BUDGET";"BS Summit",#N/A,FALSE,"BUDGET";"PL Summit",#N/A,FALSE,"BUDGET";"BS PS-2",#N/A,FALSE,"BUDGET";"PL PS -2",#N/A,FALSE,"BUDGET";"BS elims",#N/A,FALSE,"BUDGET";"PL Elims",#N/A,FALSE,"BUDGET"}</definedName>
    <definedName name="wrn.Total._.Informes." hidden="1">{#N/A,#N/A,FALSE,"CA";#N/A,#N/A,FALSE,"CN";#N/A,#N/A,FALSE,"Inv";#N/A,#N/A,FALSE,"Inv Acc";"Miguel_balance",#N/A,FALSE,"Bal";#N/A,#N/A,FALSE,"Plantilla";#N/A,#N/A,FALSE,"CA (2)";#N/A,#N/A,FALSE,"CN (2)"}</definedName>
    <definedName name="wrn.Total._.PS." hidden="1">{"BS Total PS",#N/A,FALSE,"BUDGET";"PL total PS",#N/A,FALSE,"BUDGET";"BS CPS Ark",#N/A,FALSE,"BUDGET";"PL CPS Ark",#N/A,FALSE,"BUDGET";"CPS G&amp;A",#N/A,FALSE,"BUDGET";"PL CPS G&amp;A",#N/A,FALSE,"BUDGET";"CPS elims",#N/A,FALSE,"BUDGET";"PL CPS Elims",#N/A,FALSE,"BUDGET"}</definedName>
    <definedName name="wrn.Tweety." hidden="1">{#N/A,#N/A,FALSE,"A&amp;E";#N/A,#N/A,FALSE,"HighTop";#N/A,#N/A,FALSE,"JG";#N/A,#N/A,FALSE,"RI";#N/A,#N/A,FALSE,"woHT";#N/A,#N/A,FALSE,"woHT&amp;JG"}</definedName>
    <definedName name="wrn.USW." hidden="1">{"IS",#N/A,FALSE,"IS";"RPTIS",#N/A,FALSE,"RPTIS";"STATS",#N/A,FALSE,"STATS";"BS",#N/A,FALSE,"BS"}</definedName>
    <definedName name="wrn.WorkingCapGermanGAAP2000_2009." hidden="1">{"WCGGAAP1",#N/A,FALSE,"P&amp;L G GAAP"}</definedName>
    <definedName name="wrn.WorkingCapGermanGAAP2010_2019." hidden="1">{"WCGGAAP2",#N/A,FALSE,"P&amp;L G GAAP"}</definedName>
    <definedName name="wrn.WorkingCapUSGAAP2000_2009." hidden="1">{"WCUSGAAP1",#N/A,FALSE,"P&amp;L US GAAP"}</definedName>
    <definedName name="wrn.WorkingCapUSGAAP2010_2019." hidden="1">{"WCUSGAAP2",#N/A,FALSE,"P&amp;L US GAAP"}</definedName>
    <definedName name="wrn.WSTS._.Trade._.Statistics." hidden="1">{#N/A,#N/A,FALSE,"Table of Contents";#N/A,#N/A,FALSE,"Overview";#N/A,#N/A,FALSE,"Data"}</definedName>
    <definedName name="wrn.ylds." hidden="1">{#N/A,#N/A,FALSE,"F-YLDS";#N/A,#N/A,FALSE,"ASP";#N/A,#N/A,FALSE,"FRPRD"}</definedName>
    <definedName name="wrn2.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s" hidden="1">{#N/A,#N/A,FALSE,"F-YLDS";#N/A,#N/A,FALSE,"ASP";#N/A,#N/A,FALSE,"FRPRD"}</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{#N/A,#N/A,TRUE,"Allacciamenti 5 anni";#N/A,#N/A,TRUE,"Carico 5 anni";#N/A,#N/A,TRUE,"Qualità a) 5 anni";#N/A,#N/A,TRUE,"Qualità b) 5 anni";#N/A,#N/A,TRUE,"Impatto ambientale 5 anni";#N/A,#N/A,TRUE,"Adeg. tecnico 5 anni"}</definedName>
    <definedName name="wwwww" hidden="1">{#N/A,#N/A,TRUE,"Allacciamenti 5 anni";#N/A,#N/A,TRUE,"Carico 5 anni";#N/A,#N/A,TRUE,"Qualità a) 5 anni";#N/A,#N/A,TRUE,"Qualità b) 5 anni";#N/A,#N/A,TRUE,"Impatto ambientale 5 anni";#N/A,#N/A,TRUE,"Adeg. tecnico 5 anni"}</definedName>
    <definedName name="x" hidden="1">#REF!</definedName>
    <definedName name="xs" hidden="1">{#N/A,#N/A,FALSE,"F-YLDS";#N/A,#N/A,FALSE,"ASP";#N/A,#N/A,FALSE,"FRPRD"}</definedName>
    <definedName name="xxx" hidden="1">{"Area1",#N/A,TRUE,"Obiettivo";"Area2",#N/A,TRUE,"Dati per Direzione"}</definedName>
    <definedName name="y" hidden="1">{#N/A,#N/A,FALSE,"F-YLDS";#N/A,#N/A,FALSE,"ASP";#N/A,#N/A,FALSE,"FRPRD"}</definedName>
    <definedName name="yh" hidden="1">{#N/A,#N/A,FALSE,"FRPRD"}</definedName>
    <definedName name="yui" hidden="1">{#N/A,#N/A,FALSE,"CA";#N/A,#N/A,FALSE,"CN";#N/A,#N/A,FALSE,"Inv";#N/A,#N/A,FALSE,"Inv Acc";"Miguel_balance",#N/A,FALSE,"Bal";#N/A,#N/A,FALSE,"Plantilla";#N/A,#N/A,FALSE,"CA (2)";#N/A,#N/A,FALSE,"CN (2)"}</definedName>
    <definedName name="yyy" hidden="1">{#N/A,#N/A,TRUE,"Allacciamenti 5 anni";#N/A,#N/A,TRUE,"Carico 5 anni";#N/A,#N/A,TRUE,"Qualità a) 5 anni";#N/A,#N/A,TRUE,"Qualità b) 5 anni";#N/A,#N/A,TRUE,"Impatto ambientale 5 anni";#N/A,#N/A,TRUE,"Adeg. tecnico 5 anni"}</definedName>
    <definedName name="yyyy" hidden="1">{TRUE,TRUE,-1.25,-15.5,604.5,369,FALSE,FALSE,TRUE,TRUE,0,1,83,1,38,4,5,4,TRUE,TRUE,3,TRUE,1,TRUE,75,"Swvu.inputs._.raw._.data.","ACwvu.inputs._.raw._.data.",#N/A,FALSE,FALSE,0.5,0.5,0.5,0.5,2,"&amp;F","&amp;A&amp;RPage &amp;P",FALSE,FALSE,FALSE,FALSE,1,60,#N/A,#N/A,"=R1C61:R53C89","=C1:C5",#N/A,#N/A,FALSE,FALSE,FALSE,1,600,600,FALSE,FALSE,TRUE,TRUE,TRUE}</definedName>
    <definedName name="yyyyyy" hidden="1">{#N/A,#N/A,TRUE,"Allacciamenti 5 anni";#N/A,#N/A,TRUE,"Carico 5 anni";#N/A,#N/A,TRUE,"Qualità a) 5 anni";#N/A,#N/A,TRUE,"Qualità b) 5 anni";#N/A,#N/A,TRUE,"Impatto ambientale 5 anni";#N/A,#N/A,TRUE,"Adeg. tecnico 5 anni"}</definedName>
    <definedName name="za" hidden="1">{#N/A,#N/A,FALSE,"F-YLDS";#N/A,#N/A,FALSE,"ASP";#N/A,#N/A,FALSE,"FRPRD"}</definedName>
    <definedName name="zz" hidden="1">{#N/A,#N/A,TRUE,"Allacciamenti 5 anni";#N/A,#N/A,TRUE,"Carico 5 anni";#N/A,#N/A,TRUE,"Qualità a) 5 anni";#N/A,#N/A,TRUE,"Qualità b) 5 anni";#N/A,#N/A,TRUE,"Impatto ambientale 5 anni";#N/A,#N/A,TRUE,"Adeg. tecnico 5 anni"}</definedName>
    <definedName name="zzz" hidden="1">{#N/A,#N/A,TRUE,"Allacciamenti 5 anni";#N/A,#N/A,TRUE,"Carico 5 anni";#N/A,#N/A,TRUE,"Qualità a) 5 anni";#N/A,#N/A,TRUE,"Qualità b) 5 anni";#N/A,#N/A,TRUE,"Impatto ambientale 5 anni";#N/A,#N/A,TRUE,"Adeg. tecnico 5 anni"}</definedName>
    <definedName name="zzzz" hidden="1">{#N/A,#N/A,TRUE,"Allacciamenti 5 anni";#N/A,#N/A,TRUE,"Carico 5 anni";#N/A,#N/A,TRUE,"Qualità a) 5 anni";#N/A,#N/A,TRUE,"Qualità b) 5 anni";#N/A,#N/A,TRUE,"Impatto ambientale 5 anni";#N/A,#N/A,TRUE,"Adeg. tecnico 5 anni"}</definedName>
    <definedName name="zzzzz" hidden="1">{#N/A,#N/A,TRUE,"Allacciamenti 5 anni";#N/A,#N/A,TRUE,"Carico 5 anni";#N/A,#N/A,TRUE,"Qualità a) 5 anni";#N/A,#N/A,TRUE,"Qualità b) 5 anni";#N/A,#N/A,TRUE,"Impatto ambientale 5 anni";#N/A,#N/A,TRUE,"Adeg. tecnico 5 anni"}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3" l="1"/>
  <c r="M39" i="3"/>
  <c r="L39" i="3"/>
  <c r="K39" i="3"/>
  <c r="J39" i="3"/>
  <c r="I39" i="3"/>
  <c r="H39" i="3"/>
  <c r="G39" i="3"/>
  <c r="F39" i="3"/>
  <c r="E39" i="3"/>
  <c r="E34" i="3"/>
  <c r="B12" i="6"/>
  <c r="H37" i="3" l="1"/>
  <c r="I37" i="3"/>
  <c r="J37" i="3"/>
  <c r="K37" i="3"/>
  <c r="L37" i="3"/>
  <c r="M37" i="3"/>
  <c r="N37" i="3"/>
  <c r="G37" i="3"/>
  <c r="F37" i="3"/>
  <c r="E37" i="3"/>
  <c r="B21" i="6"/>
  <c r="B22" i="6" s="1"/>
  <c r="B20" i="6"/>
  <c r="B16" i="6"/>
  <c r="B18" i="6" s="1"/>
  <c r="F34" i="3"/>
  <c r="B23" i="6" l="1"/>
  <c r="L42" i="4" s="1"/>
  <c r="K45" i="4"/>
  <c r="L45" i="4"/>
  <c r="M45" i="4"/>
  <c r="J45" i="4"/>
  <c r="N45" i="4"/>
  <c r="O45" i="4"/>
  <c r="H45" i="4"/>
  <c r="P45" i="4"/>
  <c r="I45" i="4"/>
  <c r="G45" i="4"/>
  <c r="L34" i="3"/>
  <c r="K34" i="3"/>
  <c r="J34" i="3"/>
  <c r="I34" i="3"/>
  <c r="H34" i="3"/>
  <c r="M34" i="3"/>
  <c r="R34" i="3"/>
  <c r="G34" i="3"/>
  <c r="N34" i="3"/>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B43" i="41"/>
  <c r="B36" i="41"/>
  <c r="B37" i="41" s="1"/>
  <c r="B38" i="41" s="1"/>
  <c r="B39" i="41" s="1"/>
  <c r="B40" i="41" s="1"/>
  <c r="B18" i="41"/>
  <c r="B19" i="41"/>
  <c r="B20" i="41"/>
  <c r="B21" i="41" s="1"/>
  <c r="B22" i="41" s="1"/>
  <c r="B23" i="41"/>
  <c r="B24" i="41"/>
  <c r="B25" i="41" s="1"/>
  <c r="B26" i="41" s="1"/>
  <c r="B27" i="41"/>
  <c r="B28" i="41" s="1"/>
  <c r="B29" i="41" s="1"/>
  <c r="B30" i="41"/>
  <c r="B31" i="41" s="1"/>
  <c r="B32" i="41" s="1"/>
  <c r="B33" i="41"/>
  <c r="B34" i="41" s="1"/>
  <c r="B35" i="41" s="1"/>
  <c r="B17" i="41"/>
  <c r="C17" i="41"/>
  <c r="T22" i="4"/>
  <c r="N42" i="4" l="1"/>
  <c r="O42" i="4"/>
  <c r="J42" i="4"/>
  <c r="M42" i="4"/>
  <c r="G42" i="4"/>
  <c r="H42" i="4"/>
  <c r="I42" i="4"/>
  <c r="K42" i="4"/>
  <c r="P42" i="4"/>
  <c r="B41" i="41"/>
  <c r="B42" i="41" s="1"/>
  <c r="E6" i="37"/>
  <c r="O37" i="3"/>
  <c r="B3" i="41" l="1" a="1"/>
  <c r="B3" i="41" s="1"/>
  <c r="C3" i="41" a="1"/>
  <c r="C3" i="41" s="1"/>
  <c r="E4" i="37"/>
  <c r="S28" i="4"/>
  <c r="Q36" i="35"/>
  <c r="Y36" i="35" s="1"/>
  <c r="Q35" i="35"/>
  <c r="U35" i="35" s="1"/>
  <c r="Q34" i="35"/>
  <c r="R34" i="35" s="1"/>
  <c r="B14" i="38"/>
  <c r="B15" i="38"/>
  <c r="B19" i="38"/>
  <c r="B21" i="38"/>
  <c r="B22" i="38"/>
  <c r="O23" i="35"/>
  <c r="R23" i="35"/>
  <c r="AB23" i="35" s="1"/>
  <c r="S23" i="35"/>
  <c r="T23" i="35"/>
  <c r="U23" i="35"/>
  <c r="V23" i="35"/>
  <c r="W23" i="35"/>
  <c r="X23" i="35"/>
  <c r="Y23" i="35"/>
  <c r="Z23" i="35"/>
  <c r="AA23" i="35"/>
  <c r="O24" i="35"/>
  <c r="R24" i="35"/>
  <c r="AB24" i="35" s="1"/>
  <c r="B7" i="35" s="1"/>
  <c r="S24" i="35"/>
  <c r="T24" i="35"/>
  <c r="U24" i="35"/>
  <c r="V24" i="35"/>
  <c r="W24" i="35"/>
  <c r="X24" i="35"/>
  <c r="Y24" i="35"/>
  <c r="Z24" i="35"/>
  <c r="AA24" i="35"/>
  <c r="O25" i="35"/>
  <c r="R25" i="35"/>
  <c r="AB25" i="35" s="1"/>
  <c r="B8" i="35" s="1"/>
  <c r="S25" i="35"/>
  <c r="T25" i="35"/>
  <c r="U25" i="35"/>
  <c r="V25" i="35"/>
  <c r="W25" i="35"/>
  <c r="X25" i="35"/>
  <c r="Y25" i="35"/>
  <c r="Z25" i="35"/>
  <c r="AA25" i="35"/>
  <c r="O26" i="35"/>
  <c r="R26" i="35"/>
  <c r="AB26" i="35" s="1"/>
  <c r="B9" i="35" s="1"/>
  <c r="S26" i="35"/>
  <c r="T26" i="35"/>
  <c r="U26" i="35"/>
  <c r="V26" i="35"/>
  <c r="W26" i="35"/>
  <c r="X26" i="35"/>
  <c r="Y26" i="35"/>
  <c r="Z26" i="35"/>
  <c r="AA26" i="35"/>
  <c r="O27" i="35"/>
  <c r="R27" i="35"/>
  <c r="AB27" i="35" s="1"/>
  <c r="B10" i="35" s="1"/>
  <c r="S27" i="35"/>
  <c r="T27" i="35"/>
  <c r="U27" i="35"/>
  <c r="V27" i="35"/>
  <c r="W27" i="35"/>
  <c r="X27" i="35"/>
  <c r="Y27" i="35"/>
  <c r="Z27" i="35"/>
  <c r="AA27" i="35"/>
  <c r="O28" i="35"/>
  <c r="O29" i="35"/>
  <c r="O30" i="35"/>
  <c r="O31" i="35"/>
  <c r="O32" i="35"/>
  <c r="O33" i="35"/>
  <c r="E34" i="35"/>
  <c r="O34" i="35" s="1"/>
  <c r="F34" i="35"/>
  <c r="G34" i="35"/>
  <c r="H34" i="35"/>
  <c r="I34" i="35"/>
  <c r="J34" i="35"/>
  <c r="K34" i="35"/>
  <c r="L34" i="35"/>
  <c r="M34" i="35"/>
  <c r="N34" i="35"/>
  <c r="W34" i="35"/>
  <c r="E35" i="35"/>
  <c r="O35" i="35" s="1"/>
  <c r="F35" i="35"/>
  <c r="G35" i="35"/>
  <c r="H35" i="35"/>
  <c r="I35" i="35"/>
  <c r="J35" i="35"/>
  <c r="K35" i="35"/>
  <c r="L35" i="35"/>
  <c r="M35" i="35"/>
  <c r="N35" i="35"/>
  <c r="S35" i="35"/>
  <c r="T35" i="35"/>
  <c r="W35" i="35"/>
  <c r="E36" i="35"/>
  <c r="O36" i="35" s="1"/>
  <c r="F36" i="35"/>
  <c r="G36" i="35"/>
  <c r="H36" i="35"/>
  <c r="I36" i="35"/>
  <c r="J36" i="35"/>
  <c r="K36" i="35"/>
  <c r="L36" i="35"/>
  <c r="M36" i="35"/>
  <c r="N36" i="35"/>
  <c r="R36" i="35"/>
  <c r="S36" i="35"/>
  <c r="T36" i="35"/>
  <c r="U36" i="35"/>
  <c r="V36" i="35"/>
  <c r="W36" i="35"/>
  <c r="R35" i="35" l="1"/>
  <c r="V34" i="35"/>
  <c r="X35" i="35"/>
  <c r="U34" i="35"/>
  <c r="T34" i="35"/>
  <c r="T21" i="35" s="1"/>
  <c r="E25" i="38" s="1"/>
  <c r="S34" i="35"/>
  <c r="S21" i="35" s="1"/>
  <c r="D25" i="38" s="1"/>
  <c r="X36" i="35"/>
  <c r="V21" i="35"/>
  <c r="G25" i="38" s="1"/>
  <c r="U21" i="35"/>
  <c r="F25" i="38" s="1"/>
  <c r="V35" i="35"/>
  <c r="B12" i="38"/>
  <c r="E12" i="37" s="1" a="1"/>
  <c r="E12" i="37" s="1"/>
  <c r="W21" i="35"/>
  <c r="H25" i="38" s="1"/>
  <c r="B6" i="35"/>
  <c r="AA34" i="35"/>
  <c r="AA36" i="35"/>
  <c r="Z35" i="35"/>
  <c r="Y34" i="35"/>
  <c r="R21" i="35"/>
  <c r="C25" i="38" s="1"/>
  <c r="AA35" i="35"/>
  <c r="Z34" i="35"/>
  <c r="Z36" i="35"/>
  <c r="Y35" i="35"/>
  <c r="X34" i="35"/>
  <c r="AB35" i="35" l="1"/>
  <c r="B12" i="35" s="1"/>
  <c r="AA21" i="35"/>
  <c r="L25" i="38" s="1"/>
  <c r="AB36" i="35"/>
  <c r="B13" i="35" s="1"/>
  <c r="AB34" i="35"/>
  <c r="B11" i="35" s="1"/>
  <c r="B14" i="35" s="1"/>
  <c r="Y21" i="35"/>
  <c r="J25" i="38" s="1"/>
  <c r="Z21" i="35"/>
  <c r="K25" i="38" s="1"/>
  <c r="X21" i="35"/>
  <c r="I25" i="38" s="1"/>
  <c r="AB21" i="35" l="1"/>
  <c r="B25" i="38"/>
  <c r="G21" i="37" s="1"/>
  <c r="D14" i="35"/>
  <c r="S47" i="4" l="1"/>
  <c r="S49" i="4"/>
  <c r="S46" i="4"/>
  <c r="S45" i="4"/>
  <c r="S44" i="4"/>
  <c r="S43" i="4"/>
  <c r="S42" i="4"/>
  <c r="S41" i="4"/>
  <c r="S40" i="4"/>
  <c r="S39" i="4"/>
  <c r="Q33" i="3" l="1"/>
  <c r="P52" i="4" l="1"/>
  <c r="O52" i="4"/>
  <c r="N52" i="4"/>
  <c r="M52" i="4"/>
  <c r="L52" i="4"/>
  <c r="K52" i="4"/>
  <c r="J52" i="4"/>
  <c r="I52" i="4"/>
  <c r="H52" i="4"/>
  <c r="P51" i="4"/>
  <c r="O51" i="4"/>
  <c r="N51" i="4"/>
  <c r="M51" i="4"/>
  <c r="L51" i="4"/>
  <c r="K51" i="4"/>
  <c r="J51" i="4"/>
  <c r="I51" i="4"/>
  <c r="H51" i="4"/>
  <c r="P50" i="4"/>
  <c r="O50" i="4"/>
  <c r="N50" i="4"/>
  <c r="M50" i="4"/>
  <c r="L50" i="4"/>
  <c r="K50" i="4"/>
  <c r="J50" i="4"/>
  <c r="I50" i="4"/>
  <c r="H50" i="4"/>
  <c r="G50" i="4"/>
  <c r="G51" i="4"/>
  <c r="G52" i="4"/>
  <c r="P39" i="4"/>
  <c r="O39" i="4"/>
  <c r="N39" i="4"/>
  <c r="M39" i="4"/>
  <c r="L39" i="4"/>
  <c r="K39" i="4"/>
  <c r="J39" i="4"/>
  <c r="I39" i="4"/>
  <c r="H39" i="4"/>
  <c r="G39" i="4"/>
  <c r="T42" i="4" l="1"/>
  <c r="Q50" i="4"/>
  <c r="T44" i="4"/>
  <c r="T45" i="4"/>
  <c r="P22" i="4"/>
  <c r="O22" i="4"/>
  <c r="N22" i="4"/>
  <c r="M22" i="4"/>
  <c r="L22" i="4"/>
  <c r="K22" i="4"/>
  <c r="J22" i="4"/>
  <c r="I22" i="4"/>
  <c r="H22" i="4"/>
  <c r="G22" i="4"/>
  <c r="E22" i="4"/>
  <c r="Q36" i="3"/>
  <c r="Q34" i="3"/>
  <c r="T38" i="4" l="1"/>
  <c r="E39" i="4"/>
  <c r="Z28" i="4"/>
  <c r="S24" i="4"/>
  <c r="U24" i="4" s="1"/>
  <c r="S25" i="4"/>
  <c r="X25" i="4" s="1"/>
  <c r="S26" i="4"/>
  <c r="AB26" i="4" s="1"/>
  <c r="S27" i="4"/>
  <c r="T27" i="4" s="1"/>
  <c r="S23" i="4"/>
  <c r="U23" i="4" s="1"/>
  <c r="S22" i="4"/>
  <c r="Z22" i="4" s="1"/>
  <c r="U38" i="4" l="1"/>
  <c r="AA38" i="4"/>
  <c r="AB38" i="4"/>
  <c r="AC38" i="4"/>
  <c r="Z38" i="4"/>
  <c r="Y38" i="4"/>
  <c r="X38" i="4"/>
  <c r="W38" i="4"/>
  <c r="V38" i="4"/>
  <c r="T21" i="4"/>
  <c r="AC27" i="4"/>
  <c r="Y25" i="4"/>
  <c r="Y22" i="4"/>
  <c r="X22" i="4"/>
  <c r="AB40" i="4"/>
  <c r="V25" i="4"/>
  <c r="U25" i="4"/>
  <c r="T25" i="4"/>
  <c r="X43" i="4"/>
  <c r="U42" i="4"/>
  <c r="Y26" i="4"/>
  <c r="AA41" i="4"/>
  <c r="X26" i="4"/>
  <c r="W26" i="4"/>
  <c r="X39" i="4"/>
  <c r="Z25" i="4"/>
  <c r="V45" i="4"/>
  <c r="W25" i="4"/>
  <c r="W28" i="4"/>
  <c r="AB23" i="4"/>
  <c r="V28" i="4"/>
  <c r="U28" i="4"/>
  <c r="AC23" i="4"/>
  <c r="AB27" i="4"/>
  <c r="AA27" i="4"/>
  <c r="AA26" i="4"/>
  <c r="T24" i="4"/>
  <c r="AC24" i="4"/>
  <c r="T28" i="4"/>
  <c r="AB24" i="4"/>
  <c r="AC28" i="4"/>
  <c r="AA24" i="4"/>
  <c r="AB28" i="4"/>
  <c r="Z24" i="4"/>
  <c r="AA28" i="4"/>
  <c r="X24" i="4"/>
  <c r="Y28" i="4"/>
  <c r="V26" i="4"/>
  <c r="W24" i="4"/>
  <c r="X28" i="4"/>
  <c r="AA25" i="4"/>
  <c r="V24" i="4"/>
  <c r="AA23" i="4"/>
  <c r="Z23" i="4"/>
  <c r="U22" i="4"/>
  <c r="Z27" i="4"/>
  <c r="Y23" i="4"/>
  <c r="Y27" i="4"/>
  <c r="U26" i="4"/>
  <c r="X23" i="4"/>
  <c r="T26" i="4"/>
  <c r="X27" i="4"/>
  <c r="AC25" i="4"/>
  <c r="W23" i="4"/>
  <c r="W27" i="4"/>
  <c r="AB25" i="4"/>
  <c r="Y24" i="4"/>
  <c r="V23" i="4"/>
  <c r="W22" i="4"/>
  <c r="V22" i="4"/>
  <c r="AC22" i="4"/>
  <c r="T23" i="4"/>
  <c r="V27" i="4"/>
  <c r="AB22" i="4"/>
  <c r="U27" i="4"/>
  <c r="Z26" i="4"/>
  <c r="AA22" i="4"/>
  <c r="AC26" i="4"/>
  <c r="Q26" i="4"/>
  <c r="Q21" i="4"/>
  <c r="Z48" i="4"/>
  <c r="S29" i="4"/>
  <c r="W46" i="4" s="1"/>
  <c r="Q29" i="4"/>
  <c r="Q22" i="4"/>
  <c r="U34" i="3"/>
  <c r="S34" i="3"/>
  <c r="O24" i="3"/>
  <c r="S36" i="3"/>
  <c r="R33" i="3"/>
  <c r="Q35" i="3"/>
  <c r="R35" i="3" s="1"/>
  <c r="Q30" i="3"/>
  <c r="V30" i="3" s="1"/>
  <c r="Q26" i="3"/>
  <c r="Y26" i="3" s="1"/>
  <c r="Q24" i="3"/>
  <c r="S24" i="3" s="1"/>
  <c r="Q25" i="3"/>
  <c r="O25" i="3"/>
  <c r="Q31" i="3"/>
  <c r="Y31" i="3" s="1"/>
  <c r="O31" i="3"/>
  <c r="O30" i="3"/>
  <c r="Q29" i="3"/>
  <c r="S29" i="3" s="1"/>
  <c r="O29" i="3"/>
  <c r="V29" i="3" l="1"/>
  <c r="V35" i="3"/>
  <c r="U35" i="3"/>
  <c r="R24" i="3"/>
  <c r="Z33" i="3"/>
  <c r="X26" i="3"/>
  <c r="V25" i="3"/>
  <c r="W25" i="3"/>
  <c r="Y33" i="3"/>
  <c r="U30" i="3"/>
  <c r="X35" i="3"/>
  <c r="X33" i="3"/>
  <c r="T30" i="3"/>
  <c r="W35" i="3"/>
  <c r="W33" i="3"/>
  <c r="W26" i="3"/>
  <c r="S30" i="3"/>
  <c r="V26" i="3"/>
  <c r="AA29" i="3"/>
  <c r="U26" i="3"/>
  <c r="Z29" i="3"/>
  <c r="S35" i="3"/>
  <c r="T35" i="3"/>
  <c r="T34" i="3"/>
  <c r="T25" i="3"/>
  <c r="Y29" i="3"/>
  <c r="AA33" i="3"/>
  <c r="S25" i="3"/>
  <c r="X29" i="3"/>
  <c r="R29" i="3"/>
  <c r="W29" i="3"/>
  <c r="AD22" i="4"/>
  <c r="AD38" i="4"/>
  <c r="AC40" i="4"/>
  <c r="Z45" i="4"/>
  <c r="W40" i="4"/>
  <c r="X40" i="4"/>
  <c r="U43" i="4"/>
  <c r="U45" i="4"/>
  <c r="Z43" i="4"/>
  <c r="Y40" i="4"/>
  <c r="AA40" i="4"/>
  <c r="W42" i="4"/>
  <c r="AA43" i="4"/>
  <c r="AB43" i="4"/>
  <c r="Y46" i="4"/>
  <c r="Y48" i="4"/>
  <c r="AC43" i="4"/>
  <c r="Y43" i="4"/>
  <c r="AB48" i="4"/>
  <c r="AC48" i="4"/>
  <c r="V42" i="4"/>
  <c r="AC42" i="4"/>
  <c r="W44" i="4"/>
  <c r="X44" i="4"/>
  <c r="Y44" i="4"/>
  <c r="Z44" i="4"/>
  <c r="U44" i="4"/>
  <c r="U41" i="4"/>
  <c r="T41" i="4"/>
  <c r="V41" i="4"/>
  <c r="W41" i="4"/>
  <c r="X41" i="4"/>
  <c r="Y41" i="4"/>
  <c r="Y39" i="4"/>
  <c r="V46" i="4"/>
  <c r="AC41" i="4"/>
  <c r="Y42" i="4"/>
  <c r="V44" i="4"/>
  <c r="AA44" i="4"/>
  <c r="V48" i="4"/>
  <c r="AB45" i="4"/>
  <c r="AC45" i="4"/>
  <c r="AA45" i="4"/>
  <c r="W45" i="4"/>
  <c r="X45" i="4"/>
  <c r="Y45" i="4"/>
  <c r="U39" i="4"/>
  <c r="V39" i="4"/>
  <c r="W39" i="4"/>
  <c r="T39" i="4"/>
  <c r="Z39" i="4"/>
  <c r="AA39" i="4"/>
  <c r="AB39" i="4"/>
  <c r="AC39" i="4"/>
  <c r="T46" i="4"/>
  <c r="AA46" i="4"/>
  <c r="AB46" i="4"/>
  <c r="AC46" i="4"/>
  <c r="AA48" i="4"/>
  <c r="T48" i="4"/>
  <c r="U48" i="4"/>
  <c r="W48" i="4"/>
  <c r="AB44" i="4"/>
  <c r="X46" i="4"/>
  <c r="Z42" i="4"/>
  <c r="AA42" i="4"/>
  <c r="AB42" i="4"/>
  <c r="X48" i="4"/>
  <c r="V43" i="4"/>
  <c r="W43" i="4"/>
  <c r="T43" i="4"/>
  <c r="Z41" i="4"/>
  <c r="Z46" i="4"/>
  <c r="AB41" i="4"/>
  <c r="Z40" i="4"/>
  <c r="T40" i="4"/>
  <c r="U40" i="4"/>
  <c r="V40" i="4"/>
  <c r="X42" i="4"/>
  <c r="AC44" i="4"/>
  <c r="U46" i="4"/>
  <c r="Y29" i="4"/>
  <c r="Z29" i="4"/>
  <c r="AA29" i="4"/>
  <c r="AB29" i="4"/>
  <c r="W29" i="4"/>
  <c r="X29" i="4"/>
  <c r="AC29" i="4"/>
  <c r="T29" i="4"/>
  <c r="U29" i="4"/>
  <c r="V29" i="4"/>
  <c r="AA21" i="4"/>
  <c r="AB21" i="4"/>
  <c r="AC21" i="4"/>
  <c r="W21" i="4"/>
  <c r="Y21" i="4"/>
  <c r="Z21" i="4"/>
  <c r="U21" i="4"/>
  <c r="V21" i="4"/>
  <c r="X21" i="4"/>
  <c r="U31" i="4"/>
  <c r="V31" i="4"/>
  <c r="AA31" i="4"/>
  <c r="AC31" i="4"/>
  <c r="W31" i="4"/>
  <c r="X31" i="4"/>
  <c r="Y31" i="4"/>
  <c r="Z31" i="4"/>
  <c r="T31" i="4"/>
  <c r="AB31" i="4"/>
  <c r="AD26" i="4"/>
  <c r="X31" i="3"/>
  <c r="W31" i="3"/>
  <c r="R25" i="3"/>
  <c r="V31" i="3"/>
  <c r="AA24" i="3"/>
  <c r="U25" i="3"/>
  <c r="U31" i="3"/>
  <c r="Z24" i="3"/>
  <c r="T26" i="3"/>
  <c r="S26" i="3"/>
  <c r="T31" i="3"/>
  <c r="Y24" i="3"/>
  <c r="R26" i="3"/>
  <c r="S31" i="3"/>
  <c r="X24" i="3"/>
  <c r="AA25" i="3"/>
  <c r="AA30" i="3"/>
  <c r="W24" i="3"/>
  <c r="Z25" i="3"/>
  <c r="R30" i="3"/>
  <c r="Z30" i="3"/>
  <c r="V24" i="3"/>
  <c r="Y25" i="3"/>
  <c r="R31" i="3"/>
  <c r="Y30" i="3"/>
  <c r="U36" i="3"/>
  <c r="Y34" i="3"/>
  <c r="U33" i="3"/>
  <c r="U24" i="3"/>
  <c r="AA26" i="3"/>
  <c r="X25" i="3"/>
  <c r="AA31" i="3"/>
  <c r="X30" i="3"/>
  <c r="U29" i="3"/>
  <c r="T36" i="3"/>
  <c r="T33" i="3"/>
  <c r="T24" i="3"/>
  <c r="Z26" i="3"/>
  <c r="Z31" i="3"/>
  <c r="W30" i="3"/>
  <c r="T29" i="3"/>
  <c r="W36" i="3"/>
  <c r="R36" i="3"/>
  <c r="Y36" i="3"/>
  <c r="AA36" i="3"/>
  <c r="Z36" i="3"/>
  <c r="X36" i="3"/>
  <c r="AA35" i="3"/>
  <c r="V36" i="3"/>
  <c r="V33" i="3"/>
  <c r="AA34" i="3"/>
  <c r="Z34" i="3"/>
  <c r="S33" i="3"/>
  <c r="Z35" i="3"/>
  <c r="X34" i="3"/>
  <c r="Y35" i="3"/>
  <c r="W34" i="3"/>
  <c r="V34" i="3"/>
  <c r="AD21" i="4" l="1"/>
  <c r="AD48" i="4"/>
  <c r="AD43" i="4"/>
  <c r="AD46" i="4"/>
  <c r="AD39" i="4"/>
  <c r="AD40" i="4"/>
  <c r="AD42" i="4"/>
  <c r="AD41" i="4"/>
  <c r="AD44" i="4"/>
  <c r="AD45" i="4"/>
  <c r="AD29" i="4"/>
  <c r="AB35" i="3"/>
  <c r="B13" i="3" s="1"/>
  <c r="AB34" i="3"/>
  <c r="AB31" i="3"/>
  <c r="B11" i="3" s="1"/>
  <c r="AB36" i="3"/>
  <c r="B14" i="3" s="1"/>
  <c r="AB33" i="3"/>
  <c r="AB30" i="3"/>
  <c r="B10" i="3" s="1"/>
  <c r="AB25" i="3"/>
  <c r="AB29" i="3"/>
  <c r="B9" i="3" s="1"/>
  <c r="B9" i="4" l="1"/>
  <c r="B6" i="4"/>
  <c r="B12" i="3"/>
  <c r="O26" i="3" l="1"/>
  <c r="O27" i="3"/>
  <c r="Q32" i="4"/>
  <c r="Q31" i="4"/>
  <c r="Q30" i="4"/>
  <c r="Q28" i="4"/>
  <c r="Q27" i="4"/>
  <c r="Q25" i="4"/>
  <c r="Q24" i="4"/>
  <c r="Q23" i="4"/>
  <c r="S32" i="4" l="1"/>
  <c r="T49" i="4" l="1"/>
  <c r="X49" i="4"/>
  <c r="AB49" i="4"/>
  <c r="V49" i="4"/>
  <c r="AA49" i="4"/>
  <c r="W49" i="4"/>
  <c r="Z49" i="4"/>
  <c r="U49" i="4"/>
  <c r="Y49" i="4"/>
  <c r="AC49" i="4"/>
  <c r="V32" i="4"/>
  <c r="W32" i="4"/>
  <c r="X32" i="4"/>
  <c r="Y32" i="4"/>
  <c r="U32" i="4"/>
  <c r="Z32" i="4"/>
  <c r="AA32" i="4"/>
  <c r="AB32" i="4"/>
  <c r="AC32" i="4"/>
  <c r="T32" i="4"/>
  <c r="AD49" i="4" l="1"/>
  <c r="AD32" i="4"/>
  <c r="AD31" i="4" l="1"/>
  <c r="Q27" i="3" l="1"/>
  <c r="R27" i="3" l="1"/>
  <c r="R22" i="3" s="1"/>
  <c r="C13" i="38" s="1"/>
  <c r="S27" i="3"/>
  <c r="S22" i="3" s="1"/>
  <c r="D13" i="38" s="1"/>
  <c r="D16" i="38" s="1"/>
  <c r="T27" i="3"/>
  <c r="T22" i="3" s="1"/>
  <c r="E13" i="38" s="1"/>
  <c r="E16" i="38" s="1"/>
  <c r="V27" i="3"/>
  <c r="V22" i="3" s="1"/>
  <c r="G13" i="38" s="1"/>
  <c r="G16" i="38" s="1"/>
  <c r="U27" i="3"/>
  <c r="U22" i="3" s="1"/>
  <c r="F13" i="38" s="1"/>
  <c r="F16" i="38" s="1"/>
  <c r="W27" i="3"/>
  <c r="W22" i="3" s="1"/>
  <c r="H13" i="38" s="1"/>
  <c r="H16" i="38" s="1"/>
  <c r="X27" i="3"/>
  <c r="X22" i="3" s="1"/>
  <c r="I13" i="38" s="1"/>
  <c r="I16" i="38" s="1"/>
  <c r="Y27" i="3"/>
  <c r="Y22" i="3" s="1"/>
  <c r="J13" i="38" s="1"/>
  <c r="J16" i="38" s="1"/>
  <c r="Z27" i="3"/>
  <c r="Z22" i="3" s="1"/>
  <c r="K13" i="38" s="1"/>
  <c r="K16" i="38" s="1"/>
  <c r="AA27" i="3"/>
  <c r="AA22" i="3" s="1"/>
  <c r="L13" i="38" s="1"/>
  <c r="L16" i="38" s="1"/>
  <c r="AD27" i="4"/>
  <c r="C16" i="38" l="1"/>
  <c r="B13" i="38"/>
  <c r="AB22" i="3"/>
  <c r="AB27" i="3"/>
  <c r="B8" i="3" s="1"/>
  <c r="B16" i="38" l="1"/>
  <c r="AD24" i="4"/>
  <c r="S30" i="4"/>
  <c r="N16" i="38" l="1"/>
  <c r="C21" i="37"/>
  <c r="T47" i="4"/>
  <c r="W47" i="4"/>
  <c r="X47" i="4"/>
  <c r="AA47" i="4"/>
  <c r="U47" i="4"/>
  <c r="AC47" i="4"/>
  <c r="V47" i="4"/>
  <c r="AB47" i="4"/>
  <c r="Z47" i="4"/>
  <c r="Y47" i="4"/>
  <c r="AB30" i="4"/>
  <c r="AC30" i="4"/>
  <c r="Y30" i="4"/>
  <c r="T30" i="4"/>
  <c r="AA30" i="4"/>
  <c r="U30" i="4"/>
  <c r="V30" i="4"/>
  <c r="W30" i="4"/>
  <c r="X30" i="4"/>
  <c r="Z30" i="4"/>
  <c r="AD23" i="4"/>
  <c r="AD25" i="4"/>
  <c r="E28" i="37" l="1"/>
  <c r="X19" i="4"/>
  <c r="G20" i="38" s="1"/>
  <c r="G23" i="38" s="1"/>
  <c r="G29" i="38" s="1"/>
  <c r="G30" i="38" s="1"/>
  <c r="W19" i="4"/>
  <c r="F20" i="38" s="1"/>
  <c r="F23" i="38" s="1"/>
  <c r="F29" i="38" s="1"/>
  <c r="F30" i="38" s="1"/>
  <c r="AB19" i="4"/>
  <c r="K20" i="38" s="1"/>
  <c r="K23" i="38" s="1"/>
  <c r="K29" i="38" s="1"/>
  <c r="K30" i="38" s="1"/>
  <c r="AC19" i="4"/>
  <c r="L20" i="38" s="1"/>
  <c r="L23" i="38" s="1"/>
  <c r="L29" i="38" s="1"/>
  <c r="L30" i="38" s="1"/>
  <c r="Z19" i="4"/>
  <c r="I20" i="38" s="1"/>
  <c r="I23" i="38" s="1"/>
  <c r="I29" i="38" s="1"/>
  <c r="I30" i="38" s="1"/>
  <c r="V19" i="4"/>
  <c r="E20" i="38" s="1"/>
  <c r="E23" i="38" s="1"/>
  <c r="E29" i="38" s="1"/>
  <c r="E30" i="38" s="1"/>
  <c r="U19" i="4"/>
  <c r="D20" i="38" s="1"/>
  <c r="AA19" i="4"/>
  <c r="J20" i="38" s="1"/>
  <c r="J23" i="38" s="1"/>
  <c r="J29" i="38" s="1"/>
  <c r="J30" i="38" s="1"/>
  <c r="Y19" i="4"/>
  <c r="H20" i="38" s="1"/>
  <c r="H23" i="38" s="1"/>
  <c r="H29" i="38" s="1"/>
  <c r="H30" i="38" s="1"/>
  <c r="T19" i="4"/>
  <c r="C20" i="38" s="1"/>
  <c r="AD47" i="4"/>
  <c r="AD30" i="4"/>
  <c r="AD28" i="4"/>
  <c r="AB24" i="3"/>
  <c r="B6" i="3" s="1"/>
  <c r="AB26" i="3"/>
  <c r="B7" i="3" s="1"/>
  <c r="D23" i="38" l="1"/>
  <c r="D29" i="38" s="1"/>
  <c r="D30" i="38" s="1"/>
  <c r="C23" i="38"/>
  <c r="C29" i="38" s="1"/>
  <c r="B20" i="38"/>
  <c r="AD19" i="4"/>
  <c r="B11" i="4"/>
  <c r="B10" i="4"/>
  <c r="B8" i="4"/>
  <c r="B7" i="4"/>
  <c r="B15" i="3"/>
  <c r="D15" i="3" s="1"/>
  <c r="C30" i="38" l="1"/>
  <c r="B29" i="38"/>
  <c r="B23" i="38"/>
  <c r="B12" i="4"/>
  <c r="B30" i="38" l="1"/>
  <c r="D12" i="4"/>
  <c r="N23" i="38"/>
  <c r="E21" i="37"/>
  <c r="B10" i="40" s="1"/>
  <c r="A21" i="37" l="1"/>
  <c r="N29" i="38" s="1"/>
  <c r="B11" i="40" l="1"/>
  <c r="B12" i="40" s="1"/>
  <c r="G28" i="37"/>
  <c r="C28" i="37"/>
  <c r="A28" i="37" s="1"/>
  <c r="N30"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<sst xmlns="http://schemas.openxmlformats.org/spreadsheetml/2006/main" count="1057" uniqueCount="569">
  <si>
    <t>Using the spreadsheet</t>
  </si>
  <si>
    <t>The cells are color-coded to guide the user. Captions are on the sheets where data entry is required.</t>
  </si>
  <si>
    <t>Colour code</t>
  </si>
  <si>
    <t>Enter data</t>
  </si>
  <si>
    <t>Calculated data</t>
  </si>
  <si>
    <t>Select an option</t>
  </si>
  <si>
    <t>Please provide additional information</t>
  </si>
  <si>
    <t>Structure</t>
  </si>
  <si>
    <t>The spreadsheet is divided into tabs according to its contents and purposes</t>
  </si>
  <si>
    <t>Summary</t>
  </si>
  <si>
    <t>Reference emissions</t>
  </si>
  <si>
    <t>Contains data and calculation of greenhouse gas emissions related to the reference scenario, and data traceability information.</t>
  </si>
  <si>
    <t>Project emissions</t>
  </si>
  <si>
    <t>Contains data and calculation of greenhouse gas emissions related to the project activity, and data traceability information.</t>
  </si>
  <si>
    <t>Provides all the conversion and emission factors used in the calculations performed in this tool. Applicants may adopt different values to those proposed, as long as supported with the adequate evidence and monitoring plan.</t>
  </si>
  <si>
    <t/>
  </si>
  <si>
    <t>Assumptions</t>
  </si>
  <si>
    <t>Contains all the qualitative and quantitative assumptions adopted by the applicant in support of their submission.</t>
  </si>
  <si>
    <t>Example GHG</t>
  </si>
  <si>
    <t>Illustrates the application of the methodology for a hypothetical example.</t>
  </si>
  <si>
    <t>Definitions</t>
  </si>
  <si>
    <r>
      <t>PE</t>
    </r>
    <r>
      <rPr>
        <vertAlign val="subscript"/>
        <sz val="10"/>
        <color rgb="FF000000"/>
        <rFont val="Arial"/>
        <family val="2"/>
      </rPr>
      <t>dry_flash</t>
    </r>
  </si>
  <si>
    <r>
      <t>PE</t>
    </r>
    <r>
      <rPr>
        <vertAlign val="subscript"/>
        <sz val="10"/>
        <color rgb="FF000000"/>
        <rFont val="Arial"/>
        <family val="2"/>
      </rPr>
      <t>binary</t>
    </r>
  </si>
  <si>
    <t>General information</t>
  </si>
  <si>
    <t>Comment</t>
  </si>
  <si>
    <t>Sector</t>
  </si>
  <si>
    <t>Absolute GHG Emissions Avoidance</t>
  </si>
  <si>
    <t>Net absolute GHG emissions avoided due to operation of the project during the first 10 years of operation, in tCO2e.</t>
  </si>
  <si>
    <t>=</t>
  </si>
  <si>
    <t>-</t>
  </si>
  <si>
    <t>Ref</t>
  </si>
  <si>
    <t>Relative GHG Emissions Avoidance</t>
  </si>
  <si>
    <t>Relative GHG emissions avoided due to operation of the project during the first 10 years of operation, in percent.</t>
  </si>
  <si>
    <t>÷</t>
  </si>
  <si>
    <t>Description</t>
  </si>
  <si>
    <t>Value</t>
  </si>
  <si>
    <t>Data unit</t>
  </si>
  <si>
    <t>Principal product 1</t>
  </si>
  <si>
    <t>Principal product 2</t>
  </si>
  <si>
    <t>Principal product 3</t>
  </si>
  <si>
    <t>Row Labels</t>
  </si>
  <si>
    <t>Sum of t CO2e</t>
  </si>
  <si>
    <t>Grand Total</t>
  </si>
  <si>
    <t>Projected operational data</t>
  </si>
  <si>
    <t>GHG Emissions</t>
  </si>
  <si>
    <t xml:space="preserve">Data traceability </t>
  </si>
  <si>
    <t>Source</t>
  </si>
  <si>
    <t xml:space="preserve">Parameter monitored </t>
  </si>
  <si>
    <t>Unit of measure</t>
  </si>
  <si>
    <t>Year 1</t>
  </si>
  <si>
    <t>Year 2</t>
  </si>
  <si>
    <t>Year 3</t>
  </si>
  <si>
    <t>Year 4</t>
  </si>
  <si>
    <t>Year 5</t>
  </si>
  <si>
    <t>Year 6</t>
  </si>
  <si>
    <t>Year 7</t>
  </si>
  <si>
    <t>Year 8</t>
  </si>
  <si>
    <t>Year 9</t>
  </si>
  <si>
    <t>Year 10</t>
  </si>
  <si>
    <t>Comments</t>
  </si>
  <si>
    <t>t CO2e / [unit of measure]</t>
  </si>
  <si>
    <t>t CO2e</t>
  </si>
  <si>
    <t>Area / Department responsible for collection and archiving</t>
  </si>
  <si>
    <t>Data source</t>
  </si>
  <si>
    <r>
      <rPr>
        <sz val="10"/>
        <color rgb="FFFFFFFF"/>
        <rFont val="Arial"/>
        <family val="2"/>
      </rPr>
      <t xml:space="preserve"> If applicable,</t>
    </r>
    <r>
      <rPr>
        <b/>
        <sz val="10"/>
        <color rgb="FFFFFFFF"/>
        <rFont val="Arial"/>
        <family val="2"/>
      </rPr>
      <t xml:space="preserve"> equipment used for monitoring, including details on accuracy and calibration</t>
    </r>
  </si>
  <si>
    <t>Monitoring frequency</t>
  </si>
  <si>
    <t>QA/QC Procedures</t>
  </si>
  <si>
    <t xml:space="preserve">Additional description of the monitoring system </t>
  </si>
  <si>
    <t>Reliability</t>
  </si>
  <si>
    <t>MWh</t>
  </si>
  <si>
    <r>
      <t>EG</t>
    </r>
    <r>
      <rPr>
        <vertAlign val="subscript"/>
        <sz val="10"/>
        <color rgb="FF000000"/>
        <rFont val="Arial"/>
        <family val="2"/>
      </rPr>
      <t>cool</t>
    </r>
  </si>
  <si>
    <t xml:space="preserve">Net amount of cooling to be delivered by the renewable technology </t>
  </si>
  <si>
    <r>
      <t>EG</t>
    </r>
    <r>
      <rPr>
        <vertAlign val="subscript"/>
        <sz val="10"/>
        <color rgb="FF000000"/>
        <rFont val="Arial"/>
        <family val="2"/>
      </rPr>
      <t>heat</t>
    </r>
  </si>
  <si>
    <t>N</t>
  </si>
  <si>
    <t>Sub-source</t>
  </si>
  <si>
    <t>Fuel</t>
  </si>
  <si>
    <t>Unit</t>
  </si>
  <si>
    <t>t CO2e / [unit]</t>
  </si>
  <si>
    <t>[Please specify]</t>
  </si>
  <si>
    <r>
      <t>Proj</t>
    </r>
    <r>
      <rPr>
        <vertAlign val="subscript"/>
        <sz val="10"/>
        <color rgb="FF000000"/>
        <rFont val="Arial"/>
        <family val="2"/>
      </rPr>
      <t>on-site</t>
    </r>
  </si>
  <si>
    <t>Natural gas</t>
  </si>
  <si>
    <t>Heavy fuel oil</t>
  </si>
  <si>
    <t>Diesel</t>
  </si>
  <si>
    <t>Gasoline</t>
  </si>
  <si>
    <t>Amount of electricity imported from the grid and consumed at the project site</t>
  </si>
  <si>
    <t>Grid electricity</t>
  </si>
  <si>
    <r>
      <t>Proj</t>
    </r>
    <r>
      <rPr>
        <vertAlign val="subscript"/>
        <sz val="10"/>
        <color rgb="FF000000"/>
        <rFont val="Arial"/>
        <family val="2"/>
      </rPr>
      <t>geo</t>
    </r>
  </si>
  <si>
    <r>
      <t>M</t>
    </r>
    <r>
      <rPr>
        <vertAlign val="subscript"/>
        <sz val="10"/>
        <color rgb="FF000000"/>
        <rFont val="Arial"/>
        <family val="2"/>
      </rPr>
      <t>steam</t>
    </r>
  </si>
  <si>
    <t>Quantity of steam produced</t>
  </si>
  <si>
    <t>Steam</t>
  </si>
  <si>
    <r>
      <t>M</t>
    </r>
    <r>
      <rPr>
        <vertAlign val="subscript"/>
        <sz val="10"/>
        <color rgb="FF000000"/>
        <rFont val="Arial"/>
        <family val="2"/>
      </rPr>
      <t>working fluid</t>
    </r>
  </si>
  <si>
    <t>Quantity of working fluid consumed</t>
  </si>
  <si>
    <t>Global Warming Potential for the working fluid used in the binary geothermal power plant</t>
  </si>
  <si>
    <r>
      <t>M</t>
    </r>
    <r>
      <rPr>
        <vertAlign val="subscript"/>
        <sz val="10"/>
        <color rgb="FF000000"/>
        <rFont val="Arial"/>
        <family val="2"/>
      </rPr>
      <t>loss</t>
    </r>
  </si>
  <si>
    <t>Quantity of steam entering the geothermal plant minus quantity leaving</t>
  </si>
  <si>
    <r>
      <t>Data traceability,</t>
    </r>
    <r>
      <rPr>
        <sz val="10"/>
        <color rgb="FFFFFFFF"/>
        <rFont val="Arial"/>
        <family val="2"/>
      </rPr>
      <t xml:space="preserve"> for alternative or supplementary data</t>
    </r>
  </si>
  <si>
    <t>Data / Parameter</t>
  </si>
  <si>
    <t>Proposed value</t>
  </si>
  <si>
    <t>Source of data</t>
  </si>
  <si>
    <t>Assumption / Comment</t>
  </si>
  <si>
    <t>Area / Department responsible</t>
  </si>
  <si>
    <t>Brief description</t>
  </si>
  <si>
    <r>
      <t>tonnes CO</t>
    </r>
    <r>
      <rPr>
        <vertAlign val="subscript"/>
        <sz val="10"/>
        <color theme="1"/>
        <rFont val="Arial"/>
        <family val="2"/>
      </rPr>
      <t>2</t>
    </r>
    <r>
      <rPr>
        <sz val="10"/>
        <color theme="1"/>
        <rFont val="Arial"/>
        <family val="2"/>
      </rPr>
      <t>e / MWh</t>
    </r>
  </si>
  <si>
    <t>EU Reference Scenario 2020 (https://ec.europa.eu/energy/data-analysis/energy-modelling/eu-reference-scenario-2020_en)</t>
  </si>
  <si>
    <t>Base year 2030. Combustion only.</t>
  </si>
  <si>
    <t>Assumption</t>
  </si>
  <si>
    <t xml:space="preserve">COMMISSION DELEGATED REGULATION (EU) 2018/2066 of 19 December 2018, annex VI </t>
  </si>
  <si>
    <r>
      <t>EF</t>
    </r>
    <r>
      <rPr>
        <vertAlign val="subscript"/>
        <sz val="10"/>
        <color theme="1"/>
        <rFont val="Arial"/>
        <family val="2"/>
      </rPr>
      <t>NG</t>
    </r>
  </si>
  <si>
    <r>
      <t>EF</t>
    </r>
    <r>
      <rPr>
        <vertAlign val="subscript"/>
        <sz val="10"/>
        <color theme="1"/>
        <rFont val="Arial"/>
        <family val="2"/>
      </rPr>
      <t>gasoline</t>
    </r>
  </si>
  <si>
    <r>
      <t>EF</t>
    </r>
    <r>
      <rPr>
        <vertAlign val="subscript"/>
        <sz val="10"/>
        <color theme="1"/>
        <rFont val="Arial"/>
        <family val="2"/>
      </rPr>
      <t>diesel</t>
    </r>
  </si>
  <si>
    <r>
      <t>EF</t>
    </r>
    <r>
      <rPr>
        <vertAlign val="subscript"/>
        <sz val="10"/>
        <color theme="1"/>
        <rFont val="Arial"/>
        <family val="2"/>
      </rPr>
      <t>geo</t>
    </r>
  </si>
  <si>
    <r>
      <t>tonnes CO</t>
    </r>
    <r>
      <rPr>
        <vertAlign val="subscript"/>
        <sz val="10"/>
        <color theme="1"/>
        <rFont val="Arial"/>
        <family val="2"/>
      </rPr>
      <t>2</t>
    </r>
    <r>
      <rPr>
        <sz val="10"/>
        <color theme="1"/>
        <rFont val="Arial"/>
        <family val="2"/>
      </rPr>
      <t>e / tonne</t>
    </r>
  </si>
  <si>
    <t>Emission factor for steam leakage</t>
  </si>
  <si>
    <t xml:space="preserve">Based on CDM and 2006 IPCC Guidelines for National Greenhouse Gas Inventories. Available at: 
https://www.ipcc-nggip.iges.or.jp/public/2006gl/vol2.html </t>
  </si>
  <si>
    <t>Assumes: Average mass fraction of methane in the produced steam = 0.00000413 tonnes CH4/ tonne steam; Average mass fraction of carbon dioxide in the produced steam = 0.00533144 tonnes CO2/tonne steam.</t>
  </si>
  <si>
    <t>Alternative factors</t>
  </si>
  <si>
    <t> </t>
  </si>
  <si>
    <t>[add or exclude rows and columns, as needed]</t>
  </si>
  <si>
    <t>Net carbon removals</t>
  </si>
  <si>
    <t>Applicants are expected to provide detailed, complete and transparent documentation of the parameters used in the calculations and data sources.</t>
  </si>
  <si>
    <t>This tab is reserved for the documentation of the methods, activity data,  processes, systems, assumptions and criteria for definition of boundaries (if applicable), reference years (for estimates), quantification methods, emission factors, conversion factors and any other parameters used in the completion of this application. Bibliographical data shall also be properly referenced, if used. A transparent documentation of such assumptions is crucial to ensure the quality and credibility of the projected operation data. If information is not credible, or fails to be effectively communicated, it will not have value. Therefore, it is the applicants' interest to  ensure the quality of these components at every level of their application.</t>
  </si>
  <si>
    <t>Quantitative assumptions</t>
  </si>
  <si>
    <t>Data / Assumption</t>
  </si>
  <si>
    <t>Basis or source of the assumption</t>
  </si>
  <si>
    <r>
      <t xml:space="preserve">Hyperlink to the original source, </t>
    </r>
    <r>
      <rPr>
        <sz val="10"/>
        <color rgb="FFFFFFFF"/>
        <rFont val="Arial"/>
        <family val="2"/>
      </rPr>
      <t>if applicable</t>
    </r>
  </si>
  <si>
    <t>Brief description of the monitoring plan</t>
  </si>
  <si>
    <t>%</t>
  </si>
  <si>
    <t>Qualitative assumptions</t>
  </si>
  <si>
    <t>HISTORY OF CHANGES</t>
  </si>
  <si>
    <t>Version</t>
  </si>
  <si>
    <t>Publication date</t>
  </si>
  <si>
    <t>Changes</t>
  </si>
  <si>
    <t>Initial version</t>
  </si>
  <si>
    <t>26.10.2021</t>
  </si>
  <si>
    <t>Summary per year</t>
  </si>
  <si>
    <t>The relative GHG emission avoidance is expressed in percent.</t>
  </si>
  <si>
    <t>TOT</t>
  </si>
  <si>
    <t>Total</t>
  </si>
  <si>
    <r>
      <t>Proj</t>
    </r>
    <r>
      <rPr>
        <vertAlign val="subscript"/>
        <sz val="10"/>
        <color rgb="FF000000"/>
        <rFont val="Arial"/>
        <family val="2"/>
      </rPr>
      <t>year</t>
    </r>
  </si>
  <si>
    <t>Total project emissions per year</t>
  </si>
  <si>
    <t>Total reference emissions per year</t>
  </si>
  <si>
    <t>No data entry required</t>
  </si>
  <si>
    <t xml:space="preserve">Reporting table </t>
  </si>
  <si>
    <t>To be filled only at the time of monitoring and reporting. Contains the description and explanation of the deviations between the absolute GHG emission avoidance measured and reported during the first 10 years of operation, and the estimated absolute GHG emission avoidance potential.</t>
  </si>
  <si>
    <r>
      <t>t CO</t>
    </r>
    <r>
      <rPr>
        <b/>
        <vertAlign val="subscript"/>
        <sz val="10"/>
        <color rgb="FFFFFFFF"/>
        <rFont val="Arial"/>
        <family val="2"/>
      </rPr>
      <t>2</t>
    </r>
    <r>
      <rPr>
        <b/>
        <sz val="10"/>
        <color rgb="FFFFFFFF"/>
        <rFont val="Arial"/>
        <family val="2"/>
      </rPr>
      <t>e / [unit]</t>
    </r>
  </si>
  <si>
    <r>
      <t>t CO</t>
    </r>
    <r>
      <rPr>
        <b/>
        <vertAlign val="subscript"/>
        <sz val="10"/>
        <color rgb="FFFFFFFF"/>
        <rFont val="Arial"/>
        <family val="2"/>
      </rPr>
      <t>2</t>
    </r>
    <r>
      <rPr>
        <b/>
        <sz val="10"/>
        <color rgb="FFFFFFFF"/>
        <rFont val="Arial"/>
        <family val="2"/>
      </rPr>
      <t>e</t>
    </r>
  </si>
  <si>
    <t>Total emission credit per year</t>
  </si>
  <si>
    <r>
      <rPr>
        <sz val="11"/>
        <color rgb="FF000000"/>
        <rFont val="Arial"/>
        <family val="2"/>
      </rPr>
      <t>CC</t>
    </r>
    <r>
      <rPr>
        <vertAlign val="subscript"/>
        <sz val="11"/>
        <color rgb="FF000000"/>
        <rFont val="Arial"/>
        <family val="2"/>
      </rPr>
      <t>credit</t>
    </r>
  </si>
  <si>
    <r>
      <rPr>
        <sz val="10"/>
        <color rgb="FF000000"/>
        <rFont val="Arial"/>
        <family val="2"/>
      </rPr>
      <t>CC</t>
    </r>
    <r>
      <rPr>
        <vertAlign val="subscript"/>
        <sz val="10"/>
        <color rgb="FF000000"/>
        <rFont val="Arial"/>
        <family val="2"/>
      </rPr>
      <t>use,y</t>
    </r>
  </si>
  <si>
    <r>
      <t>CO</t>
    </r>
    <r>
      <rPr>
        <vertAlign val="subscript"/>
        <sz val="10"/>
        <color rgb="FF000000"/>
        <rFont val="Arial"/>
        <family val="2"/>
      </rPr>
      <t>2</t>
    </r>
    <r>
      <rPr>
        <sz val="10"/>
        <color rgb="FF000000"/>
        <rFont val="Arial"/>
        <family val="2"/>
      </rPr>
      <t xml:space="preserve"> incorporated into the final product</t>
    </r>
  </si>
  <si>
    <r>
      <t>Amount of CO</t>
    </r>
    <r>
      <rPr>
        <vertAlign val="subscript"/>
        <sz val="10"/>
        <color rgb="FF000000"/>
        <rFont val="Arial"/>
        <family val="2"/>
      </rPr>
      <t>2</t>
    </r>
    <r>
      <rPr>
        <sz val="10"/>
        <color rgb="FF000000"/>
        <rFont val="Arial"/>
        <family val="2"/>
      </rPr>
      <t xml:space="preserve"> that is incorporated into products. This amount may be calculated as 44/12 multiplied by the mass of carbon atoms from captured CO</t>
    </r>
    <r>
      <rPr>
        <vertAlign val="subscript"/>
        <sz val="10"/>
        <color rgb="FF000000"/>
        <rFont val="Arial"/>
        <family val="2"/>
      </rPr>
      <t>2</t>
    </r>
    <r>
      <rPr>
        <sz val="10"/>
        <color rgb="FF000000"/>
        <rFont val="Arial"/>
        <family val="2"/>
      </rPr>
      <t xml:space="preserve"> incorporated in the products. </t>
    </r>
  </si>
  <si>
    <r>
      <t>t CO</t>
    </r>
    <r>
      <rPr>
        <vertAlign val="subscript"/>
        <sz val="10"/>
        <color rgb="FF000000"/>
        <rFont val="Arial"/>
        <family val="2"/>
      </rPr>
      <t>2</t>
    </r>
  </si>
  <si>
    <r>
      <rPr>
        <sz val="10"/>
        <color rgb="FF000000"/>
        <rFont val="Arial"/>
        <family val="2"/>
      </rPr>
      <t>CC</t>
    </r>
    <r>
      <rPr>
        <vertAlign val="subscript"/>
        <sz val="10"/>
        <color rgb="FF000000"/>
        <rFont val="Arial"/>
        <family val="2"/>
      </rPr>
      <t>storage,y</t>
    </r>
  </si>
  <si>
    <r>
      <t>CO</t>
    </r>
    <r>
      <rPr>
        <vertAlign val="subscript"/>
        <sz val="10"/>
        <color rgb="FF000000"/>
        <rFont val="Arial"/>
        <family val="2"/>
      </rPr>
      <t>2</t>
    </r>
    <r>
      <rPr>
        <sz val="10"/>
        <color rgb="FF000000"/>
        <rFont val="Arial"/>
        <family val="2"/>
      </rPr>
      <t xml:space="preserve"> permanently stored</t>
    </r>
  </si>
  <si>
    <r>
      <t>Amount of CO</t>
    </r>
    <r>
      <rPr>
        <vertAlign val="subscript"/>
        <sz val="10"/>
        <color rgb="FF000000"/>
        <rFont val="Arial"/>
        <family val="2"/>
      </rPr>
      <t>2</t>
    </r>
    <r>
      <rPr>
        <sz val="10"/>
        <color rgb="FF000000"/>
        <rFont val="Arial"/>
        <family val="2"/>
      </rPr>
      <t xml:space="preserve"> that is injected for permanent storage in year y</t>
    </r>
  </si>
  <si>
    <t xml:space="preserve">Determined in accordance with Commission Implementing Regulation (EU) 2018/2066 on the monitoring and reporting of greenhouse gas emissions pursuant to Directive 2003/87/EC of the European Parliament and of the Council and amending Commission </t>
  </si>
  <si>
    <r>
      <rPr>
        <sz val="10"/>
        <color rgb="FF000000"/>
        <rFont val="Arial"/>
        <family val="2"/>
      </rPr>
      <t>CC</t>
    </r>
    <r>
      <rPr>
        <vertAlign val="subscript"/>
        <sz val="10"/>
        <color rgb="FF000000"/>
        <rFont val="Arial"/>
        <family val="2"/>
      </rPr>
      <t>capture,y</t>
    </r>
  </si>
  <si>
    <t>Various</t>
  </si>
  <si>
    <t>Emissions from capture activities. See Regulation (EU) 2018/2066, Annex IV, Section 21.</t>
  </si>
  <si>
    <r>
      <rPr>
        <sz val="10"/>
        <color rgb="FF000000"/>
        <rFont val="Arial"/>
        <family val="2"/>
      </rPr>
      <t>CC</t>
    </r>
    <r>
      <rPr>
        <vertAlign val="subscript"/>
        <sz val="10"/>
        <color rgb="FF000000"/>
        <rFont val="Arial"/>
        <family val="2"/>
      </rPr>
      <t>pipeline,y</t>
    </r>
  </si>
  <si>
    <r>
      <t>CC</t>
    </r>
    <r>
      <rPr>
        <vertAlign val="subscript"/>
        <sz val="10"/>
        <color rgb="FF000000"/>
        <rFont val="Arial"/>
        <family val="2"/>
      </rPr>
      <t>injection,y</t>
    </r>
  </si>
  <si>
    <t>See Regulation (EU) 2018/2066, Annex IV, Section 23.</t>
  </si>
  <si>
    <r>
      <t>K</t>
    </r>
    <r>
      <rPr>
        <vertAlign val="subscript"/>
        <sz val="10"/>
        <color rgb="FF000000"/>
        <rFont val="Arial"/>
        <family val="2"/>
      </rPr>
      <t>road,L</t>
    </r>
  </si>
  <si>
    <r>
      <t>K</t>
    </r>
    <r>
      <rPr>
        <vertAlign val="subscript"/>
        <sz val="10"/>
        <color rgb="FF000000"/>
        <rFont val="Arial"/>
        <family val="2"/>
      </rPr>
      <t>road</t>
    </r>
  </si>
  <si>
    <t xml:space="preserve">Total distance travelled by road vehicles </t>
  </si>
  <si>
    <t>km</t>
  </si>
  <si>
    <t>Equals to distance of one-way trip * number of trips</t>
  </si>
  <si>
    <r>
      <rPr>
        <sz val="10"/>
        <color rgb="FF000000"/>
        <rFont val="Arial"/>
        <family val="2"/>
      </rPr>
      <t>K</t>
    </r>
    <r>
      <rPr>
        <vertAlign val="subscript"/>
        <sz val="10"/>
        <color rgb="FF000000"/>
        <rFont val="Arial"/>
        <family val="2"/>
      </rPr>
      <t>maritime,L</t>
    </r>
  </si>
  <si>
    <r>
      <t>K</t>
    </r>
    <r>
      <rPr>
        <vertAlign val="subscript"/>
        <sz val="10"/>
        <color rgb="FF000000"/>
        <rFont val="Arial"/>
        <family val="2"/>
      </rPr>
      <t>maritime</t>
    </r>
  </si>
  <si>
    <t>Total distance travelled by maritime transportation</t>
  </si>
  <si>
    <r>
      <t>K</t>
    </r>
    <r>
      <rPr>
        <vertAlign val="subscript"/>
        <sz val="10"/>
        <color rgb="FF000000"/>
        <rFont val="Arial"/>
        <family val="2"/>
      </rPr>
      <t>rail,L</t>
    </r>
  </si>
  <si>
    <r>
      <t>K</t>
    </r>
    <r>
      <rPr>
        <vertAlign val="subscript"/>
        <sz val="10"/>
        <color rgb="FF000000"/>
        <rFont val="Arial"/>
        <family val="2"/>
      </rPr>
      <t>rail</t>
    </r>
  </si>
  <si>
    <t xml:space="preserve">Total distance travelled by rail </t>
  </si>
  <si>
    <r>
      <rPr>
        <sz val="11"/>
        <color theme="1"/>
        <rFont val="Calibri"/>
        <family val="2"/>
        <scheme val="minor"/>
      </rPr>
      <t>CO</t>
    </r>
    <r>
      <rPr>
        <vertAlign val="subscript"/>
        <sz val="11"/>
        <color theme="1"/>
        <rFont val="Calibri"/>
        <family val="2"/>
        <scheme val="minor"/>
      </rPr>
      <t>2road,L</t>
    </r>
  </si>
  <si>
    <r>
      <t>CO</t>
    </r>
    <r>
      <rPr>
        <vertAlign val="subscript"/>
        <sz val="10"/>
        <color rgb="FF000000"/>
        <rFont val="Arial"/>
        <family val="2"/>
      </rPr>
      <t>2</t>
    </r>
    <r>
      <rPr>
        <vertAlign val="subscript"/>
        <sz val="10"/>
        <color theme="1"/>
        <rFont val="Arial"/>
        <family val="2"/>
      </rPr>
      <t>transported_road</t>
    </r>
  </si>
  <si>
    <r>
      <t>Amount of CO</t>
    </r>
    <r>
      <rPr>
        <vertAlign val="subscript"/>
        <sz val="10"/>
        <color rgb="FF000000"/>
        <rFont val="Arial"/>
        <family val="2"/>
      </rPr>
      <t>2</t>
    </r>
    <r>
      <rPr>
        <sz val="10"/>
        <color rgb="FF000000"/>
        <rFont val="Arial"/>
        <family val="2"/>
      </rPr>
      <t xml:space="preserve"> transported by road vehicles</t>
    </r>
  </si>
  <si>
    <r>
      <rPr>
        <sz val="10"/>
        <color rgb="FF000000"/>
        <rFont val="Arial"/>
        <family val="2"/>
      </rPr>
      <t>CO</t>
    </r>
    <r>
      <rPr>
        <vertAlign val="subscript"/>
        <sz val="10"/>
        <color rgb="FF000000"/>
        <rFont val="Arial"/>
        <family val="2"/>
      </rPr>
      <t>2maritime,L</t>
    </r>
  </si>
  <si>
    <r>
      <t>CO</t>
    </r>
    <r>
      <rPr>
        <vertAlign val="subscript"/>
        <sz val="10"/>
        <color rgb="FF000000"/>
        <rFont val="Arial"/>
        <family val="2"/>
      </rPr>
      <t>2</t>
    </r>
    <r>
      <rPr>
        <vertAlign val="subscript"/>
        <sz val="10"/>
        <color theme="1"/>
        <rFont val="Arial"/>
        <family val="2"/>
      </rPr>
      <t>transported_maritime</t>
    </r>
  </si>
  <si>
    <r>
      <t>Amount of CO</t>
    </r>
    <r>
      <rPr>
        <vertAlign val="subscript"/>
        <sz val="10"/>
        <color rgb="FF000000"/>
        <rFont val="Arial"/>
        <family val="2"/>
      </rPr>
      <t>2</t>
    </r>
    <r>
      <rPr>
        <sz val="10"/>
        <color rgb="FF000000"/>
        <rFont val="Arial"/>
        <family val="2"/>
      </rPr>
      <t xml:space="preserve"> transported by maritime transportation</t>
    </r>
  </si>
  <si>
    <r>
      <rPr>
        <sz val="10"/>
        <color rgb="FF000000"/>
        <rFont val="Arial"/>
        <family val="2"/>
      </rPr>
      <t>CO</t>
    </r>
    <r>
      <rPr>
        <vertAlign val="subscript"/>
        <sz val="10"/>
        <color rgb="FF000000"/>
        <rFont val="Arial"/>
        <family val="2"/>
      </rPr>
      <t>2rail,L</t>
    </r>
  </si>
  <si>
    <r>
      <t>CO</t>
    </r>
    <r>
      <rPr>
        <vertAlign val="subscript"/>
        <sz val="10"/>
        <color rgb="FF000000"/>
        <rFont val="Arial"/>
        <family val="2"/>
      </rPr>
      <t>2</t>
    </r>
    <r>
      <rPr>
        <vertAlign val="subscript"/>
        <sz val="10"/>
        <color theme="1"/>
        <rFont val="Arial"/>
        <family val="2"/>
      </rPr>
      <t>transported_rail</t>
    </r>
  </si>
  <si>
    <r>
      <t>Amount of CO</t>
    </r>
    <r>
      <rPr>
        <vertAlign val="subscript"/>
        <sz val="10"/>
        <color rgb="FF000000"/>
        <rFont val="Arial"/>
        <family val="2"/>
      </rPr>
      <t>2</t>
    </r>
    <r>
      <rPr>
        <sz val="10"/>
        <color rgb="FF000000"/>
        <rFont val="Arial"/>
        <family val="2"/>
      </rPr>
      <t xml:space="preserve"> transported by rail</t>
    </r>
  </si>
  <si>
    <r>
      <rPr>
        <sz val="10"/>
        <color rgb="FF000000"/>
        <rFont val="Arial"/>
        <family val="2"/>
      </rPr>
      <t>CC</t>
    </r>
    <r>
      <rPr>
        <vertAlign val="subscript"/>
        <sz val="10"/>
        <color rgb="FF000000"/>
        <rFont val="Arial"/>
        <family val="2"/>
      </rPr>
      <t>transport,road,y</t>
    </r>
  </si>
  <si>
    <r>
      <t>K * CO</t>
    </r>
    <r>
      <rPr>
        <vertAlign val="subscript"/>
        <sz val="10"/>
        <color rgb="FF000000"/>
        <rFont val="Arial"/>
        <family val="2"/>
      </rPr>
      <t>2</t>
    </r>
  </si>
  <si>
    <t>[See above]</t>
  </si>
  <si>
    <r>
      <t>t CO</t>
    </r>
    <r>
      <rPr>
        <vertAlign val="subscript"/>
        <sz val="10"/>
        <color rgb="FF000000"/>
        <rFont val="Arial"/>
        <family val="2"/>
      </rPr>
      <t xml:space="preserve">2 </t>
    </r>
    <r>
      <rPr>
        <sz val="10"/>
        <color rgb="FF000000"/>
        <rFont val="Arial"/>
        <family val="2"/>
      </rPr>
      <t xml:space="preserve">* km </t>
    </r>
  </si>
  <si>
    <r>
      <rPr>
        <sz val="10"/>
        <color rgb="FF000000"/>
        <rFont val="Arial"/>
        <family val="2"/>
      </rPr>
      <t>CC</t>
    </r>
    <r>
      <rPr>
        <vertAlign val="subscript"/>
        <sz val="10"/>
        <color rgb="FF000000"/>
        <rFont val="Arial"/>
        <family val="2"/>
      </rPr>
      <t>transport,maritime,y</t>
    </r>
  </si>
  <si>
    <r>
      <rPr>
        <sz val="10"/>
        <color rgb="FF000000"/>
        <rFont val="Arial"/>
        <family val="2"/>
      </rPr>
      <t>CC</t>
    </r>
    <r>
      <rPr>
        <vertAlign val="subscript"/>
        <sz val="10"/>
        <color rgb="FF000000"/>
        <rFont val="Arial"/>
        <family val="2"/>
      </rPr>
      <t>transport,rail,y</t>
    </r>
  </si>
  <si>
    <r>
      <t>EF</t>
    </r>
    <r>
      <rPr>
        <vertAlign val="subscript"/>
        <sz val="10"/>
        <color theme="1"/>
        <rFont val="Arial"/>
        <family val="2"/>
      </rPr>
      <t>road</t>
    </r>
  </si>
  <si>
    <r>
      <t>kg CO</t>
    </r>
    <r>
      <rPr>
        <vertAlign val="subscript"/>
        <sz val="10"/>
        <color theme="1"/>
        <rFont val="Arial"/>
        <family val="2"/>
      </rPr>
      <t>2</t>
    </r>
    <r>
      <rPr>
        <sz val="10"/>
        <color theme="1"/>
        <rFont val="Arial"/>
        <family val="2"/>
      </rPr>
      <t>e / tonne.km</t>
    </r>
  </si>
  <si>
    <r>
      <t>EF</t>
    </r>
    <r>
      <rPr>
        <vertAlign val="subscript"/>
        <sz val="10"/>
        <color theme="1"/>
        <rFont val="Arial"/>
        <family val="2"/>
      </rPr>
      <t>rail</t>
    </r>
  </si>
  <si>
    <r>
      <t>EF</t>
    </r>
    <r>
      <rPr>
        <vertAlign val="subscript"/>
        <sz val="10"/>
        <color theme="1"/>
        <rFont val="Arial"/>
        <family val="2"/>
      </rPr>
      <t>maritime</t>
    </r>
  </si>
  <si>
    <t>Please verify that the horizontal sum per year and the vertical sum per contribution yield the same result as the grand total in the summary table</t>
  </si>
  <si>
    <t xml:space="preserve">This summary table uses the sumif function to add emissions from rows with each label. This requires the row labels below to exactly match the row labels used here. </t>
  </si>
  <si>
    <t xml:space="preserve">If adding, removing or moving rows applicants should check that the total emissions for each label are still correctly summed. </t>
  </si>
  <si>
    <r>
      <t>CC</t>
    </r>
    <r>
      <rPr>
        <vertAlign val="subscript"/>
        <sz val="11"/>
        <color theme="1"/>
        <rFont val="Calibri"/>
        <family val="2"/>
        <scheme val="minor"/>
      </rPr>
      <t>use,y</t>
    </r>
  </si>
  <si>
    <r>
      <t>CC</t>
    </r>
    <r>
      <rPr>
        <vertAlign val="subscript"/>
        <sz val="11"/>
        <color theme="1"/>
        <rFont val="Calibri"/>
        <family val="2"/>
        <scheme val="minor"/>
      </rPr>
      <t>storage,y</t>
    </r>
  </si>
  <si>
    <r>
      <t>CC</t>
    </r>
    <r>
      <rPr>
        <vertAlign val="subscript"/>
        <sz val="11"/>
        <color theme="1"/>
        <rFont val="Calibri"/>
        <family val="2"/>
        <scheme val="minor"/>
      </rPr>
      <t>capture,y</t>
    </r>
  </si>
  <si>
    <r>
      <t>CC</t>
    </r>
    <r>
      <rPr>
        <vertAlign val="subscript"/>
        <sz val="11"/>
        <color theme="1"/>
        <rFont val="Calibri"/>
        <family val="2"/>
        <scheme val="minor"/>
      </rPr>
      <t>pipeline,y</t>
    </r>
  </si>
  <si>
    <r>
      <t>CC</t>
    </r>
    <r>
      <rPr>
        <vertAlign val="subscript"/>
        <sz val="11"/>
        <color theme="1"/>
        <rFont val="Calibri"/>
        <family val="2"/>
        <scheme val="minor"/>
      </rPr>
      <t>injection,y</t>
    </r>
  </si>
  <si>
    <r>
      <t>CC</t>
    </r>
    <r>
      <rPr>
        <vertAlign val="subscript"/>
        <sz val="11"/>
        <color theme="1"/>
        <rFont val="Calibri"/>
        <family val="2"/>
        <scheme val="minor"/>
      </rPr>
      <t>transport,road,y</t>
    </r>
  </si>
  <si>
    <r>
      <t>CC</t>
    </r>
    <r>
      <rPr>
        <vertAlign val="subscript"/>
        <sz val="11"/>
        <color theme="1"/>
        <rFont val="Calibri"/>
        <family val="2"/>
        <scheme val="minor"/>
      </rPr>
      <t>transport,maritime,y</t>
    </r>
  </si>
  <si>
    <r>
      <t>CC</t>
    </r>
    <r>
      <rPr>
        <vertAlign val="subscript"/>
        <sz val="11"/>
        <color theme="1"/>
        <rFont val="Calibri"/>
        <family val="2"/>
        <scheme val="minor"/>
      </rPr>
      <t>transport,rail,y</t>
    </r>
  </si>
  <si>
    <r>
      <t>Proj</t>
    </r>
    <r>
      <rPr>
        <b/>
        <vertAlign val="subscript"/>
        <sz val="10"/>
        <color theme="1"/>
        <rFont val="Arial"/>
        <family val="2"/>
      </rPr>
      <t>geo</t>
    </r>
  </si>
  <si>
    <r>
      <t>Proj</t>
    </r>
    <r>
      <rPr>
        <b/>
        <vertAlign val="subscript"/>
        <sz val="10"/>
        <color theme="1"/>
        <rFont val="Arial"/>
        <family val="2"/>
      </rPr>
      <t>on-site</t>
    </r>
  </si>
  <si>
    <t>23.11.2023</t>
  </si>
  <si>
    <r>
      <t>EF</t>
    </r>
    <r>
      <rPr>
        <vertAlign val="subscript"/>
        <sz val="10"/>
        <color theme="1"/>
        <rFont val="Arial"/>
        <family val="2"/>
      </rPr>
      <t>heavy-fuel-oil</t>
    </r>
  </si>
  <si>
    <t>Dispatchable electricity</t>
  </si>
  <si>
    <t>Heating</t>
  </si>
  <si>
    <t>Cooling</t>
  </si>
  <si>
    <t>Use of renewable energy in water desalination</t>
  </si>
  <si>
    <t>Use of renewable energy in wastewater treatment</t>
  </si>
  <si>
    <t>Wind plants and their components</t>
  </si>
  <si>
    <t>Solar plants and their components</t>
  </si>
  <si>
    <t>Hydro/ocean plants and their components</t>
  </si>
  <si>
    <t>Geothermal / ambient plants (including heat pumps) and their components</t>
  </si>
  <si>
    <t>Recycling of materials for production of RES plants and their components</t>
  </si>
  <si>
    <t>Energy</t>
  </si>
  <si>
    <t>Conversion factor</t>
  </si>
  <si>
    <t>Applies to all types of energy</t>
  </si>
  <si>
    <t>Commission Delegated Regulation (EU) 2018/2066 of 19 December 2018, Annex VI.</t>
  </si>
  <si>
    <t>GHG emission factor for the combustion of natural gas in stationary or mobile sources</t>
  </si>
  <si>
    <t>GHG emission factor for the combustion of liquefied petroleum gas in stationary or mobile sources</t>
  </si>
  <si>
    <t>GHG emission factor for the combustion of gasoline in stationary or mobile sources</t>
  </si>
  <si>
    <t>GHG emission factor for the combustion of diesel B0 in mobile or stationary sources</t>
  </si>
  <si>
    <t>GHG emission factor for the combustion of biomass-derived fuels in mobile or stationary sources</t>
  </si>
  <si>
    <t xml:space="preserve">Base year 2050. Combustion only. </t>
  </si>
  <si>
    <t>GHG emission factor for the production and supply of the biomass-derived fuel used to generated electricity, heat or cooling</t>
  </si>
  <si>
    <t>Multiplier</t>
  </si>
  <si>
    <r>
      <t>Proj</t>
    </r>
    <r>
      <rPr>
        <vertAlign val="subscript"/>
        <sz val="10"/>
        <color rgb="FF000000"/>
        <rFont val="Arial"/>
        <family val="2"/>
      </rPr>
      <t>FF</t>
    </r>
  </si>
  <si>
    <t>LPG</t>
  </si>
  <si>
    <t>For small-scale projects, please leave blank</t>
  </si>
  <si>
    <r>
      <t>Proj</t>
    </r>
    <r>
      <rPr>
        <vertAlign val="subscript"/>
        <sz val="10"/>
        <color rgb="FF000000"/>
        <rFont val="Arial"/>
        <family val="2"/>
      </rPr>
      <t>elec</t>
    </r>
  </si>
  <si>
    <r>
      <rPr>
        <i/>
        <sz val="11"/>
        <rFont val="Arial"/>
        <family val="2"/>
      </rPr>
      <t xml:space="preserve">Transparency relates to the degree to which information on the processes, procedures, assumptions, and limitations of the GHG </t>
    </r>
    <r>
      <rPr>
        <sz val="11"/>
        <rFont val="Arial"/>
        <family val="2"/>
      </rPr>
      <t>quantification</t>
    </r>
    <r>
      <rPr>
        <i/>
        <sz val="11"/>
        <rFont val="Arial"/>
        <family val="2"/>
      </rPr>
      <t xml:space="preserve"> are disclosed in a clear, factual, neutral, and understandable manner based on clear documentation and archives (i.e., an audit trail). Information needs to be recorded, compiled, and analysed in a way that enables internal reviewers and external verifiers to attest to its credibility. Specific exclusions or inclusions need to be clearly identified and justified, assumptions disclosed, and appropriate references provided for the methodologies applied and the data sources used. The information should be sufficient to enable a third party to derive the same results if provided with the same source data</t>
    </r>
    <r>
      <rPr>
        <sz val="11"/>
        <rFont val="Arial"/>
        <family val="2"/>
      </rPr>
      <t xml:space="preserve">.  (GHG Accounting Protocol)
</t>
    </r>
  </si>
  <si>
    <t>2006 IPCC Guidelines for National Greenhouse Gas Inventories. Volume 2. (EF) and IPCC, 2013: Climate Change 2013: The Physical Science Basis. Contribution of Working Group I to the Fifth Assessment Report of the Intergovernmental Panel on Climate Change (GWP)</t>
  </si>
  <si>
    <r>
      <t>tonnes CO</t>
    </r>
    <r>
      <rPr>
        <vertAlign val="subscript"/>
        <sz val="10"/>
        <color theme="1"/>
        <rFont val="Arial"/>
        <family val="2"/>
      </rPr>
      <t>2</t>
    </r>
    <r>
      <rPr>
        <sz val="10"/>
        <color theme="1"/>
        <rFont val="Arial"/>
        <family val="2"/>
      </rPr>
      <t>e / TJ</t>
    </r>
  </si>
  <si>
    <t>TJ / MWh</t>
  </si>
  <si>
    <t>GJ / MJ</t>
  </si>
  <si>
    <t>Default factors for RES</t>
  </si>
  <si>
    <t>To be calculated by the applicant following the requirements in section 1.4.4</t>
  </si>
  <si>
    <r>
      <t>EF</t>
    </r>
    <r>
      <rPr>
        <vertAlign val="subscript"/>
        <sz val="10"/>
        <color rgb="FF000000"/>
        <rFont val="Arial"/>
        <family val="2"/>
      </rPr>
      <t>elec,nondisp,ref</t>
    </r>
  </si>
  <si>
    <r>
      <t>EF</t>
    </r>
    <r>
      <rPr>
        <vertAlign val="subscript"/>
        <sz val="10"/>
        <color rgb="FF000000"/>
        <rFont val="Arial"/>
        <family val="2"/>
      </rPr>
      <t>elec,disp,ref</t>
    </r>
  </si>
  <si>
    <r>
      <t>EF</t>
    </r>
    <r>
      <rPr>
        <vertAlign val="subscript"/>
        <sz val="10"/>
        <color rgb="FF000000"/>
        <rFont val="Arial"/>
        <family val="2"/>
      </rPr>
      <t>heat</t>
    </r>
  </si>
  <si>
    <r>
      <t>Based on the most conservative EFs for CH</t>
    </r>
    <r>
      <rPr>
        <vertAlign val="subscript"/>
        <sz val="10"/>
        <color rgb="FF000000"/>
        <rFont val="Arial"/>
        <family val="2"/>
      </rPr>
      <t>4</t>
    </r>
    <r>
      <rPr>
        <sz val="10"/>
        <color rgb="FF000000"/>
        <rFont val="Arial"/>
        <family val="2"/>
      </rPr>
      <t xml:space="preserve"> and/or N</t>
    </r>
    <r>
      <rPr>
        <vertAlign val="subscript"/>
        <sz val="10"/>
        <color rgb="FF000000"/>
        <rFont val="Arial"/>
        <family val="2"/>
      </rPr>
      <t>2</t>
    </r>
    <r>
      <rPr>
        <sz val="10"/>
        <color rgb="FF000000"/>
        <rFont val="Arial"/>
        <family val="2"/>
      </rPr>
      <t>O among stationary and mobile use</t>
    </r>
  </si>
  <si>
    <r>
      <t>EF</t>
    </r>
    <r>
      <rPr>
        <vertAlign val="subscript"/>
        <sz val="10"/>
        <color rgb="FF000000"/>
        <rFont val="Arial"/>
        <family val="2"/>
      </rPr>
      <t>LPG</t>
    </r>
  </si>
  <si>
    <r>
      <t>EF</t>
    </r>
    <r>
      <rPr>
        <vertAlign val="subscript"/>
        <sz val="10"/>
        <color rgb="FF000000"/>
        <rFont val="Arial"/>
        <family val="2"/>
      </rPr>
      <t>bio use</t>
    </r>
  </si>
  <si>
    <r>
      <t>EF</t>
    </r>
    <r>
      <rPr>
        <vertAlign val="subscript"/>
        <sz val="10"/>
        <color rgb="FF000000"/>
        <rFont val="Arial"/>
        <family val="2"/>
      </rPr>
      <t>elec,proj</t>
    </r>
  </si>
  <si>
    <r>
      <t>EF</t>
    </r>
    <r>
      <rPr>
        <vertAlign val="subscript"/>
        <sz val="10"/>
        <color rgb="FF000000"/>
        <rFont val="Arial"/>
        <family val="2"/>
      </rPr>
      <t>bio supply</t>
    </r>
  </si>
  <si>
    <r>
      <t>Ref</t>
    </r>
    <r>
      <rPr>
        <vertAlign val="subscript"/>
        <sz val="10"/>
        <color rgb="FF000000"/>
        <rFont val="Arial"/>
        <family val="2"/>
      </rPr>
      <t>elec,prod</t>
    </r>
  </si>
  <si>
    <r>
      <t>Ref</t>
    </r>
    <r>
      <rPr>
        <vertAlign val="subscript"/>
        <sz val="10"/>
        <color rgb="FF000000"/>
        <rFont val="Arial"/>
        <family val="2"/>
      </rPr>
      <t>cool,prod</t>
    </r>
  </si>
  <si>
    <r>
      <t>Ref</t>
    </r>
    <r>
      <rPr>
        <vertAlign val="subscript"/>
        <sz val="10"/>
        <color rgb="FF000000"/>
        <rFont val="Arial"/>
        <family val="2"/>
      </rPr>
      <t>heat,prod</t>
    </r>
  </si>
  <si>
    <r>
      <t>Ref</t>
    </r>
    <r>
      <rPr>
        <vertAlign val="subscript"/>
        <sz val="10"/>
        <color rgb="FF000000"/>
        <rFont val="Arial"/>
        <family val="2"/>
      </rPr>
      <t>elec,use</t>
    </r>
  </si>
  <si>
    <r>
      <t>Ref</t>
    </r>
    <r>
      <rPr>
        <vertAlign val="subscript"/>
        <sz val="10"/>
        <color rgb="FF000000"/>
        <rFont val="Arial"/>
        <family val="2"/>
      </rPr>
      <t>heat,use</t>
    </r>
  </si>
  <si>
    <r>
      <t>Ref</t>
    </r>
    <r>
      <rPr>
        <vertAlign val="subscript"/>
        <sz val="10"/>
        <color rgb="FF000000"/>
        <rFont val="Arial"/>
        <family val="2"/>
      </rPr>
      <t>cool,use</t>
    </r>
  </si>
  <si>
    <r>
      <t>Ref</t>
    </r>
    <r>
      <rPr>
        <vertAlign val="subscript"/>
        <sz val="10"/>
        <color rgb="FF000000"/>
        <rFont val="Arial"/>
        <family val="2"/>
      </rPr>
      <t>elec,prod,unit</t>
    </r>
  </si>
  <si>
    <r>
      <t>Ref</t>
    </r>
    <r>
      <rPr>
        <vertAlign val="subscript"/>
        <sz val="10"/>
        <color rgb="FF000000"/>
        <rFont val="Arial"/>
        <family val="2"/>
      </rPr>
      <t>heat,prod,unit</t>
    </r>
  </si>
  <si>
    <r>
      <t>Ref</t>
    </r>
    <r>
      <rPr>
        <vertAlign val="subscript"/>
        <sz val="10"/>
        <color rgb="FF000000"/>
        <rFont val="Arial"/>
        <family val="2"/>
      </rPr>
      <t>cool,prod,unit</t>
    </r>
  </si>
  <si>
    <t>Projects that intend to produce renewable electricity, heating or cooling</t>
  </si>
  <si>
    <t>Projects that intend to use renewable electricity, heating or cooling in activities not covered under Annex I of the EU ETS directive</t>
  </si>
  <si>
    <t xml:space="preserve">Manufacturing of components for renewable energy generation  </t>
  </si>
  <si>
    <r>
      <t>EG</t>
    </r>
    <r>
      <rPr>
        <vertAlign val="subscript"/>
        <sz val="10"/>
        <color rgb="FF000000"/>
        <rFont val="Arial"/>
        <family val="2"/>
      </rPr>
      <t>elec,disp</t>
    </r>
  </si>
  <si>
    <r>
      <t>EG</t>
    </r>
    <r>
      <rPr>
        <vertAlign val="subscript"/>
        <sz val="10"/>
        <color rgb="FF000000"/>
        <rFont val="Arial"/>
        <family val="2"/>
      </rPr>
      <t>elec,nondisp</t>
    </r>
  </si>
  <si>
    <t xml:space="preserve">Net amount of dispatchable electricity to be generated by the renewable technology in year y and delivered to the grid </t>
  </si>
  <si>
    <t xml:space="preserve">Net amount of non-dispatchable electricity to be generated by the renewable technology in year y and delivered to the grid </t>
  </si>
  <si>
    <t xml:space="preserve">Net amount of heating to be delivered by the renewable technology </t>
  </si>
  <si>
    <t>TJ</t>
  </si>
  <si>
    <r>
      <t>Q</t>
    </r>
    <r>
      <rPr>
        <vertAlign val="subscript"/>
        <sz val="10"/>
        <color rgb="FF000000"/>
        <rFont val="Arial"/>
        <family val="2"/>
      </rPr>
      <t>elec</t>
    </r>
  </si>
  <si>
    <r>
      <t>Q</t>
    </r>
    <r>
      <rPr>
        <vertAlign val="subscript"/>
        <sz val="10"/>
        <color rgb="FF000000"/>
        <rFont val="Arial"/>
        <family val="2"/>
      </rPr>
      <t>heat</t>
    </r>
  </si>
  <si>
    <r>
      <t>Q</t>
    </r>
    <r>
      <rPr>
        <vertAlign val="subscript"/>
        <sz val="10"/>
        <color rgb="FF000000"/>
        <rFont val="Arial"/>
        <family val="2"/>
      </rPr>
      <t>cool</t>
    </r>
  </si>
  <si>
    <t xml:space="preserve">Cost share of the innovative component as a fraction of the total capital cost of the relevant facility or retail price of the consumer product, </t>
  </si>
  <si>
    <t>Number of innovative renewable energy facilities or consumer products equipped with the innovative components produced and supplied to the market</t>
  </si>
  <si>
    <t>UP</t>
  </si>
  <si>
    <t>Applicable use period of the manufactured innovative component.</t>
  </si>
  <si>
    <t>Specific dispatchable electricity generation using conventional technologies, which will be displaced by the renewable electricity generated by a facility or consumer product equipped with an innovative component produced by the manufacturing project</t>
  </si>
  <si>
    <t>Specific heat generation using conventional technologies, which will be displaced by the renewable electricity generated by a facility or consumer product equipped with an innovative component produced by the manufacturing project</t>
  </si>
  <si>
    <t>Specific cooling generation using conventional technologies, which will be displaced by the renewable electricity generated by a facility or consumer product equipped with an innovative component produced by the manufacturing project</t>
  </si>
  <si>
    <t>Specific non-dispatchable electricity generation using conventional technologies, which will be displaced by the renewable electricity generated by a facility or consumer product equipped with an innovative component produced by the manufacturing project</t>
  </si>
  <si>
    <t>Amount of renewable electricity to be consumed by the project in non-Annex I activities</t>
  </si>
  <si>
    <t>Amount of renewable heating to be consumed by the project in non-Annex I activities</t>
  </si>
  <si>
    <t>Amount of renewable cooling to be consumed by the project in non-Annex I activities</t>
  </si>
  <si>
    <r>
      <t>Proj</t>
    </r>
    <r>
      <rPr>
        <vertAlign val="subscript"/>
        <sz val="10"/>
        <color rgb="FF000000"/>
        <rFont val="Arial"/>
        <family val="2"/>
      </rPr>
      <t>bio supply</t>
    </r>
  </si>
  <si>
    <r>
      <t>Proj</t>
    </r>
    <r>
      <rPr>
        <vertAlign val="subscript"/>
        <sz val="10"/>
        <color rgb="FF000000"/>
        <rFont val="Arial"/>
        <family val="2"/>
      </rPr>
      <t>bio use</t>
    </r>
  </si>
  <si>
    <r>
      <t>Proj</t>
    </r>
    <r>
      <rPr>
        <vertAlign val="subscript"/>
        <sz val="10"/>
        <color rgb="FF000000"/>
        <rFont val="Arial"/>
        <family val="2"/>
      </rPr>
      <t>heat</t>
    </r>
  </si>
  <si>
    <r>
      <t>GWP</t>
    </r>
    <r>
      <rPr>
        <vertAlign val="subscript"/>
        <sz val="10"/>
        <color rgb="FF000000"/>
        <rFont val="Arial"/>
        <family val="2"/>
      </rPr>
      <t>working fluid</t>
    </r>
  </si>
  <si>
    <r>
      <t>tonnes CO</t>
    </r>
    <r>
      <rPr>
        <vertAlign val="subscript"/>
        <sz val="10"/>
        <color theme="1"/>
        <rFont val="Arial"/>
        <family val="2"/>
      </rPr>
      <t>2</t>
    </r>
    <r>
      <rPr>
        <sz val="10"/>
        <color theme="1"/>
        <rFont val="Arial"/>
        <family val="2"/>
      </rPr>
      <t>e / tonne of gas</t>
    </r>
  </si>
  <si>
    <r>
      <t>Q</t>
    </r>
    <r>
      <rPr>
        <vertAlign val="subscript"/>
        <sz val="10"/>
        <color theme="1"/>
        <rFont val="Arial"/>
        <family val="2"/>
      </rPr>
      <t>bio,f</t>
    </r>
  </si>
  <si>
    <r>
      <t>Q</t>
    </r>
    <r>
      <rPr>
        <vertAlign val="subscript"/>
        <sz val="10"/>
        <color theme="1"/>
        <rFont val="Arial"/>
        <family val="2"/>
      </rPr>
      <t>FF</t>
    </r>
  </si>
  <si>
    <r>
      <t>Q</t>
    </r>
    <r>
      <rPr>
        <vertAlign val="subscript"/>
        <sz val="10"/>
        <color theme="1"/>
        <rFont val="Arial"/>
        <family val="2"/>
      </rPr>
      <t>elec</t>
    </r>
  </si>
  <si>
    <r>
      <t>Q</t>
    </r>
    <r>
      <rPr>
        <vertAlign val="subscript"/>
        <sz val="10"/>
        <color theme="1"/>
        <rFont val="Arial"/>
        <family val="2"/>
      </rPr>
      <t>heat</t>
    </r>
  </si>
  <si>
    <t>Heat</t>
  </si>
  <si>
    <t xml:space="preserve">Quantity of fossil fuel type "gasoline" combusted in stationary or mobile sources at the project site </t>
  </si>
  <si>
    <t xml:space="preserve">Quantity of fossil fuel type "liquefied petroleum gas" combusted in stationary or mobile sources at the project site </t>
  </si>
  <si>
    <t xml:space="preserve">Quantity of fossil fuel type "heavy fuel oil" combusted in stationary or mobile sources at the project site </t>
  </si>
  <si>
    <t xml:space="preserve">Quantity of fossil fuel type "diesel" combusted in stationary or mobile sources at the project site </t>
  </si>
  <si>
    <t xml:space="preserve">Quantity of fossil fuel type "natural gas" combusted in stationary or mobile sources at the project site </t>
  </si>
  <si>
    <r>
      <rPr>
        <sz val="10"/>
        <color rgb="FF000000"/>
        <rFont val="Arial"/>
        <family val="2"/>
      </rPr>
      <t>Ref</t>
    </r>
    <r>
      <rPr>
        <vertAlign val="subscript"/>
        <sz val="10"/>
        <color rgb="FF000000"/>
        <rFont val="Arial"/>
        <family val="2"/>
      </rPr>
      <t>year</t>
    </r>
  </si>
  <si>
    <r>
      <t>Proj</t>
    </r>
    <r>
      <rPr>
        <b/>
        <vertAlign val="subscript"/>
        <sz val="10"/>
        <color theme="1"/>
        <rFont val="Arial"/>
        <family val="2"/>
      </rPr>
      <t>bio supply</t>
    </r>
  </si>
  <si>
    <t xml:space="preserve">Specific consumption of fossil fuel type "natural gas" combusted in stationary or mobile sources at the project site </t>
  </si>
  <si>
    <t xml:space="preserve">Specific consumption of fossil fuel type "gasoline" combusted in stationary or mobile sources at the project site </t>
  </si>
  <si>
    <t xml:space="preserve">Specific consumption of fossil fuel type "diesel" combusted in stationary or mobile sources at the project site </t>
  </si>
  <si>
    <t xml:space="preserve">Specific consumption of fossil fuel type "heavy fuel oil" combusted in stationary or mobile sources at the project site </t>
  </si>
  <si>
    <t xml:space="preserve">Specific consumption of fossil fuel type "liquefied petroleum gas" combusted in stationary or mobile sources at the project site </t>
  </si>
  <si>
    <t>Specific consumption of electricity imported from the grid and consumed at the project site</t>
  </si>
  <si>
    <t>n/a</t>
  </si>
  <si>
    <r>
      <t>Proj</t>
    </r>
    <r>
      <rPr>
        <vertAlign val="subscript"/>
        <sz val="10"/>
        <color rgb="FF000000"/>
        <rFont val="Arial"/>
        <family val="2"/>
      </rPr>
      <t>bio supply,unit</t>
    </r>
  </si>
  <si>
    <r>
      <t>Proj</t>
    </r>
    <r>
      <rPr>
        <vertAlign val="subscript"/>
        <sz val="10"/>
        <color rgb="FF000000"/>
        <rFont val="Arial"/>
        <family val="2"/>
      </rPr>
      <t>on-site,unit</t>
    </r>
  </si>
  <si>
    <r>
      <t>Proj</t>
    </r>
    <r>
      <rPr>
        <vertAlign val="subscript"/>
        <sz val="10"/>
        <color rgb="FF000000"/>
        <rFont val="Arial"/>
        <family val="2"/>
      </rPr>
      <t>geo,unit</t>
    </r>
  </si>
  <si>
    <t>ton</t>
  </si>
  <si>
    <r>
      <t>Proj</t>
    </r>
    <r>
      <rPr>
        <b/>
        <vertAlign val="subscript"/>
        <sz val="10"/>
        <color theme="1"/>
        <rFont val="Arial"/>
        <family val="2"/>
      </rPr>
      <t>bio supply,unit</t>
    </r>
  </si>
  <si>
    <r>
      <t>Proj</t>
    </r>
    <r>
      <rPr>
        <b/>
        <vertAlign val="subscript"/>
        <sz val="10"/>
        <color theme="1"/>
        <rFont val="Arial"/>
        <family val="2"/>
      </rPr>
      <t>geo,unit</t>
    </r>
  </si>
  <si>
    <r>
      <t>Proj</t>
    </r>
    <r>
      <rPr>
        <b/>
        <vertAlign val="subscript"/>
        <sz val="10"/>
        <color theme="1"/>
        <rFont val="Arial"/>
        <family val="2"/>
      </rPr>
      <t>on-site,unit</t>
    </r>
  </si>
  <si>
    <t>GHG emissions for the net generation of dispatchable or non-dispatchable electricity using the conventional technologies, which will be replaced due to the project activity</t>
  </si>
  <si>
    <t>GHG emissions for the net generation of heat using the conventional technologies, which will be replaced due to the project activity</t>
  </si>
  <si>
    <t>GHG emissions for the net generation of cooling using the conventional technologies, which will be replaced due to the project activity</t>
  </si>
  <si>
    <r>
      <t>Ref</t>
    </r>
    <r>
      <rPr>
        <vertAlign val="subscript"/>
        <sz val="10"/>
        <color rgb="FF000000"/>
        <rFont val="Arial"/>
        <family val="2"/>
      </rPr>
      <t xml:space="preserve">elec,prod </t>
    </r>
    <r>
      <rPr>
        <sz val="10"/>
        <color rgb="FF000000"/>
        <rFont val="Arial"/>
        <family val="2"/>
      </rPr>
      <t>and Ref</t>
    </r>
    <r>
      <rPr>
        <vertAlign val="subscript"/>
        <sz val="10"/>
        <color rgb="FF000000"/>
        <rFont val="Arial"/>
        <family val="2"/>
      </rPr>
      <t>elec,prod,unit</t>
    </r>
  </si>
  <si>
    <r>
      <t>Ref</t>
    </r>
    <r>
      <rPr>
        <vertAlign val="subscript"/>
        <sz val="10"/>
        <color rgb="FF000000"/>
        <rFont val="Arial"/>
        <family val="2"/>
      </rPr>
      <t xml:space="preserve">cool,prod </t>
    </r>
    <r>
      <rPr>
        <sz val="10"/>
        <color rgb="FF000000"/>
        <rFont val="Arial"/>
        <family val="2"/>
      </rPr>
      <t>and Ref</t>
    </r>
    <r>
      <rPr>
        <vertAlign val="subscript"/>
        <sz val="10"/>
        <color rgb="FF000000"/>
        <rFont val="Arial"/>
        <family val="2"/>
      </rPr>
      <t>cool,prod,unit</t>
    </r>
  </si>
  <si>
    <r>
      <t>Ref</t>
    </r>
    <r>
      <rPr>
        <vertAlign val="subscript"/>
        <sz val="10"/>
        <color rgb="FF000000"/>
        <rFont val="Arial"/>
        <family val="2"/>
      </rPr>
      <t>heat,prod</t>
    </r>
    <r>
      <rPr>
        <sz val="10"/>
        <color rgb="FF000000"/>
        <rFont val="Arial"/>
        <family val="2"/>
      </rPr>
      <t xml:space="preserve"> and Ref</t>
    </r>
    <r>
      <rPr>
        <vertAlign val="subscript"/>
        <sz val="10"/>
        <color rgb="FF000000"/>
        <rFont val="Arial"/>
        <family val="2"/>
      </rPr>
      <t>heat,prod,unit</t>
    </r>
  </si>
  <si>
    <t>GHG emissions for the generation of dispatchable or non-dispatchable electricity using the conventional technologies, which will be replaced by the renewable energy used in the project activity</t>
  </si>
  <si>
    <t>GHG emissions for the generation of cooling using the conventional technologies, which will be replaced by the renewable energy used in the project activity</t>
  </si>
  <si>
    <t>GHG emissions for the generation of heat using the conventional technologies, which will be replaced by the renewable energy used in the project activity</t>
  </si>
  <si>
    <r>
      <t>Proj</t>
    </r>
    <r>
      <rPr>
        <vertAlign val="subscript"/>
        <sz val="10"/>
        <color rgb="FF000000"/>
        <rFont val="Arial"/>
        <family val="2"/>
      </rPr>
      <t xml:space="preserve">on-site </t>
    </r>
    <r>
      <rPr>
        <sz val="10"/>
        <color rgb="FF000000"/>
        <rFont val="Arial"/>
        <family val="2"/>
      </rPr>
      <t>and Proj</t>
    </r>
    <r>
      <rPr>
        <vertAlign val="subscript"/>
        <sz val="10"/>
        <color rgb="FF000000"/>
        <rFont val="Arial"/>
        <family val="2"/>
      </rPr>
      <t>on-site,unit</t>
    </r>
  </si>
  <si>
    <r>
      <t>Proj</t>
    </r>
    <r>
      <rPr>
        <vertAlign val="subscript"/>
        <sz val="10"/>
        <color rgb="FF000000"/>
        <rFont val="Arial"/>
        <family val="2"/>
      </rPr>
      <t xml:space="preserve">geo </t>
    </r>
    <r>
      <rPr>
        <sz val="10"/>
        <color rgb="FF000000"/>
        <rFont val="Arial"/>
        <family val="2"/>
      </rPr>
      <t>and Proj</t>
    </r>
    <r>
      <rPr>
        <vertAlign val="subscript"/>
        <sz val="10"/>
        <color rgb="FF000000"/>
        <rFont val="Arial"/>
        <family val="2"/>
      </rPr>
      <t>geo,unit</t>
    </r>
  </si>
  <si>
    <t>GHG emissions due to leakage during the operation of geothermal power plants. This includes GHG emissions due to release of non-condensable gases from produced steam during the operation of dry steam or flash steam geothermal power plants, and GHG emissions due to physical leakage of non-condensable gases and working fluid during the operation of binary geothermal power plants.</t>
  </si>
  <si>
    <t>GHG emissions due to consumed electricity, heat, fossil and fuels for the operation of the renewable energy generation plant, in stationary machinery and on-site vehicles. Including GHG emissions due to the combustion of biomass-derived fuels for the generation of renewable energy.</t>
  </si>
  <si>
    <t>Absolute GHG emission avoidance</t>
  </si>
  <si>
    <t>Relative GHG emission avoidance</t>
  </si>
  <si>
    <r>
      <t>Proj</t>
    </r>
    <r>
      <rPr>
        <vertAlign val="subscript"/>
        <sz val="10"/>
        <color rgb="FF000000"/>
        <rFont val="Arial"/>
        <family val="2"/>
      </rPr>
      <t xml:space="preserve">bio supply </t>
    </r>
    <r>
      <rPr>
        <sz val="10"/>
        <color rgb="FF000000"/>
        <rFont val="Arial"/>
        <family val="2"/>
      </rPr>
      <t>and Proj</t>
    </r>
    <r>
      <rPr>
        <vertAlign val="subscript"/>
        <sz val="10"/>
        <color rgb="FF000000"/>
        <rFont val="Arial"/>
        <family val="2"/>
      </rPr>
      <t>bio supply,unit</t>
    </r>
  </si>
  <si>
    <t>GHG emissions from the production and supply of biomass-derived fuels consumed in stationary machinery and on-site vehicles at the project site</t>
  </si>
  <si>
    <t>Other GHG savings</t>
  </si>
  <si>
    <t>Reference emissions calculation</t>
  </si>
  <si>
    <t>Reference emissions summary</t>
  </si>
  <si>
    <t>Check that the horizontal and vertical sums are consistent</t>
  </si>
  <si>
    <t>Sum of tCO2e</t>
  </si>
  <si>
    <t>Number of components produced and supplied to the market for each year of operation of the project.</t>
  </si>
  <si>
    <t>years of use of the component</t>
  </si>
  <si>
    <t>Project emissions summary</t>
  </si>
  <si>
    <t>Project emissions calculation</t>
  </si>
  <si>
    <t>GHG Emissions in the project scenario</t>
  </si>
  <si>
    <t>GHG Emissions in the reference scenario</t>
  </si>
  <si>
    <t>Global Warming Potential for the working fluid used in the binary geothermal power plant --&gt;</t>
  </si>
  <si>
    <t>Same as in the reference scenario</t>
  </si>
  <si>
    <r>
      <t>Default factors for CO</t>
    </r>
    <r>
      <rPr>
        <vertAlign val="subscript"/>
        <sz val="10"/>
        <color theme="1"/>
        <rFont val="Arial"/>
        <family val="2"/>
      </rPr>
      <t>2</t>
    </r>
    <r>
      <rPr>
        <sz val="10"/>
        <color theme="1"/>
        <rFont val="Arial"/>
        <family val="2"/>
      </rPr>
      <t xml:space="preserve"> transport</t>
    </r>
  </si>
  <si>
    <t>Emission factor for CO2 transport by heavy truck.</t>
  </si>
  <si>
    <t>Emission factor for CO2 transport by rail.</t>
  </si>
  <si>
    <t>Emission factor for CO2 transport by maritime modals.</t>
  </si>
  <si>
    <t xml:space="preserve"> JRC own calculation agreeing with that of M.L. Perez et al. Low Carbon Economy, 2012, 3, 21-33. http://dx.doi.org/10.4236/lce.2012.31004</t>
  </si>
  <si>
    <r>
      <t xml:space="preserve">M.L. Perez et al. </t>
    </r>
    <r>
      <rPr>
        <i/>
        <sz val="10"/>
        <color theme="1"/>
        <rFont val="Arial"/>
        <family val="2"/>
      </rPr>
      <t>Low Carbon Economy, 2012, 3, 21-33. http://dx.doi.org/10.4236/lce.2012.31004</t>
    </r>
  </si>
  <si>
    <t>IPCC special report on Carbon Capture and Storage, chapter 4. https://www.ipcc.ch/site/assets/uploads/2018/03/srccs_chapter4-1.pdf</t>
  </si>
  <si>
    <t>40 tonne articulated truck carrying 20m3 pressurized cryotank. Includes return trip.</t>
  </si>
  <si>
    <t>Transport in liquid form. Includes necessary boil-off</t>
  </si>
  <si>
    <r>
      <t>Lower end of IPCC range, Includes fuel combustion and boil-off of CO</t>
    </r>
    <r>
      <rPr>
        <vertAlign val="subscript"/>
        <sz val="10"/>
        <rFont val="Arial"/>
        <family val="2"/>
      </rPr>
      <t>2</t>
    </r>
    <r>
      <rPr>
        <sz val="10"/>
        <rFont val="Arial"/>
        <family val="2"/>
      </rPr>
      <t>.</t>
    </r>
  </si>
  <si>
    <t>To be provided by the applicant</t>
  </si>
  <si>
    <t>v8.0</t>
  </si>
  <si>
    <t>CC credit calculation</t>
  </si>
  <si>
    <t>Contains data and calculation of greenhouse gas emissions related to the carbon capture credit, and data traceability information.</t>
  </si>
  <si>
    <t>Overview RES</t>
  </si>
  <si>
    <t>Reference emissions RES</t>
  </si>
  <si>
    <t>Project emissions RES</t>
  </si>
  <si>
    <t>CC credit overview</t>
  </si>
  <si>
    <t>Overview of the "CC credit calculation" sheet.</t>
  </si>
  <si>
    <t>Provides an overview of the spreadsheet for monitoring and reporting GHG avoided during the project's operation.</t>
  </si>
  <si>
    <t>Substantial GHG emissions savings from emission sources that are excluded from the project boundaries can be claimed by the applicants here. Related to the bonus point for 'other GHG savings'.</t>
  </si>
  <si>
    <t>Provides a structure for calculating and/or consolidating information related to the bonus point for 'net carbon removals'.</t>
  </si>
  <si>
    <t>Category</t>
  </si>
  <si>
    <t>Calculator version</t>
  </si>
  <si>
    <t>Automated checks</t>
  </si>
  <si>
    <t>Estimated values for the reference and project emissions and the absolute GHG emissions avoided during the first 10 year of operation, expressed in tCO2e.</t>
  </si>
  <si>
    <t>Non-hybrid projects shall only report values for the relevant category.</t>
  </si>
  <si>
    <t>Hybrid projects should include in the calculator the sheet "Project emissions" and "Reference emissions" for each of the relevant categories, and report emissions in the table below by providing links as appropriate.</t>
  </si>
  <si>
    <t>Note: Make sure that all the checks in column "N" are verified, when preparing your calculations.</t>
  </si>
  <si>
    <t>Note: Make sure that also the checks in sheets "Project emissions", "Reference emissions", and "CC credit_calculation" are verified.</t>
  </si>
  <si>
    <r>
      <t>Ref</t>
    </r>
    <r>
      <rPr>
        <vertAlign val="subscript"/>
        <sz val="11"/>
        <color rgb="FF000000"/>
        <rFont val="Arial"/>
        <family val="2"/>
      </rPr>
      <t>y, EII</t>
    </r>
  </si>
  <si>
    <r>
      <t>Ref</t>
    </r>
    <r>
      <rPr>
        <vertAlign val="subscript"/>
        <sz val="11"/>
        <color rgb="FF000000"/>
        <rFont val="Arial"/>
        <family val="2"/>
      </rPr>
      <t>y, RES</t>
    </r>
  </si>
  <si>
    <r>
      <t>Ref</t>
    </r>
    <r>
      <rPr>
        <vertAlign val="subscript"/>
        <sz val="11"/>
        <color rgb="FF000000"/>
        <rFont val="Arial"/>
        <family val="2"/>
      </rPr>
      <t>y, ES</t>
    </r>
  </si>
  <si>
    <r>
      <t>Ref</t>
    </r>
    <r>
      <rPr>
        <vertAlign val="subscript"/>
        <sz val="11"/>
        <color rgb="FF000000"/>
        <rFont val="Arial"/>
        <family val="2"/>
      </rPr>
      <t>y, MOB</t>
    </r>
  </si>
  <si>
    <r>
      <t>Ref</t>
    </r>
    <r>
      <rPr>
        <vertAlign val="subscript"/>
        <sz val="11"/>
        <color rgb="FF000000"/>
        <rFont val="Arial"/>
        <family val="2"/>
      </rPr>
      <t>y, TOT</t>
    </r>
  </si>
  <si>
    <r>
      <t>Proj</t>
    </r>
    <r>
      <rPr>
        <vertAlign val="subscript"/>
        <sz val="11"/>
        <color rgb="FF000000"/>
        <rFont val="Arial"/>
        <family val="2"/>
      </rPr>
      <t>y, EII</t>
    </r>
  </si>
  <si>
    <r>
      <t>Proj</t>
    </r>
    <r>
      <rPr>
        <vertAlign val="subscript"/>
        <sz val="11"/>
        <color rgb="FF000000"/>
        <rFont val="Arial"/>
        <family val="2"/>
      </rPr>
      <t>y, RES</t>
    </r>
  </si>
  <si>
    <r>
      <t>Proj</t>
    </r>
    <r>
      <rPr>
        <vertAlign val="subscript"/>
        <sz val="11"/>
        <color rgb="FF000000"/>
        <rFont val="Arial"/>
        <family val="2"/>
      </rPr>
      <t>y, ES</t>
    </r>
  </si>
  <si>
    <r>
      <t>Proj</t>
    </r>
    <r>
      <rPr>
        <vertAlign val="subscript"/>
        <sz val="11"/>
        <color rgb="FF000000"/>
        <rFont val="Arial"/>
        <family val="2"/>
      </rPr>
      <t>y, MOB</t>
    </r>
  </si>
  <si>
    <r>
      <t>Proj</t>
    </r>
    <r>
      <rPr>
        <vertAlign val="subscript"/>
        <sz val="11"/>
        <color rgb="FF000000"/>
        <rFont val="Arial"/>
        <family val="2"/>
      </rPr>
      <t>y, TOT</t>
    </r>
  </si>
  <si>
    <t>GHG emission avoidance</t>
  </si>
  <si>
    <r>
      <t>∆GHG</t>
    </r>
    <r>
      <rPr>
        <vertAlign val="subscript"/>
        <sz val="11"/>
        <color rgb="FF000000"/>
        <rFont val="Arial"/>
        <family val="2"/>
      </rPr>
      <t>abs</t>
    </r>
  </si>
  <si>
    <r>
      <t>∆GHG</t>
    </r>
    <r>
      <rPr>
        <vertAlign val="subscript"/>
        <sz val="11"/>
        <color rgb="FF000000"/>
        <rFont val="Arial"/>
        <family val="2"/>
      </rPr>
      <t>rel</t>
    </r>
  </si>
  <si>
    <t>Principal product that is the main aim of the project</t>
  </si>
  <si>
    <t>Principal product(s) that are not the main aim of the project</t>
  </si>
  <si>
    <t>Non-principal products</t>
  </si>
  <si>
    <t>Function of principal product(s)</t>
  </si>
  <si>
    <t>Reference product(s) substituted by principal product(s), if different</t>
  </si>
  <si>
    <t>No</t>
  </si>
  <si>
    <t>Is this a hybrid application?</t>
  </si>
  <si>
    <t>Refer to section 1.2.5 of the GHG Methodology</t>
  </si>
  <si>
    <t>Proj</t>
  </si>
  <si>
    <t>Additional GHG indicators related to the project</t>
  </si>
  <si>
    <t>+</t>
  </si>
  <si>
    <t>The potential for substantial net carbon removals is considered under the relevant bonus points as indicated in the Call Text.</t>
  </si>
  <si>
    <t>Refer to section 1.1.5 of the GHG Methodology for guidance on related calculations.</t>
  </si>
  <si>
    <t>Note: Provide a thorought justification in the relevant section of the application form Part B to substantiate your claim.</t>
  </si>
  <si>
    <t>Adjusted relative GHG emission avoidance:</t>
  </si>
  <si>
    <t>Year 1
(t CO2e)</t>
  </si>
  <si>
    <t>Year 2
(t CO2e)</t>
  </si>
  <si>
    <t>Year 3
(t CO2e)</t>
  </si>
  <si>
    <t>Year 4
(t CO2e)</t>
  </si>
  <si>
    <t>Year 5
(t CO2e)</t>
  </si>
  <si>
    <t>Year 6
(t CO2e)</t>
  </si>
  <si>
    <t>Year 7
(t CO2e)</t>
  </si>
  <si>
    <t>Year 8
(t CO2e)</t>
  </si>
  <si>
    <t>Year 9
(t CO2e)</t>
  </si>
  <si>
    <t>Year 10
(t CO2e)</t>
  </si>
  <si>
    <t>CC credit Summary</t>
  </si>
  <si>
    <t>CC credit Calculation</t>
  </si>
  <si>
    <t>Emissions from pipelien transport of CO2. See Regulation (EU) 2018/2066, Annex IV, Section 22.</t>
  </si>
  <si>
    <t>Global Warming Potential for the working fluid used in the binary geothermal power plant &gt;&gt;</t>
  </si>
  <si>
    <r>
      <t>CC</t>
    </r>
    <r>
      <rPr>
        <vertAlign val="subscript"/>
        <sz val="10"/>
        <color theme="1"/>
        <rFont val="Arial"/>
        <family val="2"/>
      </rPr>
      <t>credit</t>
    </r>
  </si>
  <si>
    <r>
      <t>CC</t>
    </r>
    <r>
      <rPr>
        <vertAlign val="subscript"/>
        <sz val="10"/>
        <color rgb="FF000000"/>
        <rFont val="Arial"/>
        <family val="2"/>
      </rPr>
      <t>storage,y</t>
    </r>
  </si>
  <si>
    <r>
      <t>CC</t>
    </r>
    <r>
      <rPr>
        <vertAlign val="subscript"/>
        <sz val="10"/>
        <color rgb="FF000000"/>
        <rFont val="Arial"/>
        <family val="2"/>
      </rPr>
      <t>use,y</t>
    </r>
  </si>
  <si>
    <r>
      <t>CC</t>
    </r>
    <r>
      <rPr>
        <vertAlign val="subscript"/>
        <sz val="10"/>
        <color rgb="FF000000"/>
        <rFont val="Arial"/>
        <family val="2"/>
      </rPr>
      <t>capture,y</t>
    </r>
  </si>
  <si>
    <r>
      <t>CC</t>
    </r>
    <r>
      <rPr>
        <vertAlign val="subscript"/>
        <sz val="10"/>
        <color rgb="FF000000"/>
        <rFont val="Arial"/>
        <family val="2"/>
      </rPr>
      <t>EHR,y</t>
    </r>
  </si>
  <si>
    <r>
      <t>CC</t>
    </r>
    <r>
      <rPr>
        <vertAlign val="subscript"/>
        <sz val="10"/>
        <color rgb="FF000000"/>
        <rFont val="Arial"/>
        <family val="2"/>
      </rPr>
      <t>pipeline,y</t>
    </r>
  </si>
  <si>
    <r>
      <t>CC</t>
    </r>
    <r>
      <rPr>
        <vertAlign val="subscript"/>
        <sz val="10"/>
        <color rgb="FF000000"/>
        <rFont val="Arial"/>
        <family val="2"/>
      </rPr>
      <t>transport,y</t>
    </r>
  </si>
  <si>
    <t>[Optional Reporting]</t>
  </si>
  <si>
    <r>
      <t>tCO</t>
    </r>
    <r>
      <rPr>
        <vertAlign val="subscript"/>
        <sz val="10"/>
        <rFont val="Arial"/>
        <family val="2"/>
      </rPr>
      <t>2</t>
    </r>
    <r>
      <rPr>
        <sz val="10"/>
        <rFont val="Arial"/>
        <family val="2"/>
      </rPr>
      <t>e / unit quantity of principal product 3</t>
    </r>
    <r>
      <rPr>
        <i/>
        <sz val="10"/>
        <color rgb="FFA6A6A6"/>
        <rFont val="Arial"/>
        <family val="2"/>
      </rPr>
      <t xml:space="preserve"> [Please replace with adequate unit]</t>
    </r>
  </si>
  <si>
    <r>
      <t>tCO</t>
    </r>
    <r>
      <rPr>
        <vertAlign val="subscript"/>
        <sz val="10"/>
        <rFont val="Arial"/>
        <family val="2"/>
      </rPr>
      <t>2</t>
    </r>
    <r>
      <rPr>
        <sz val="10"/>
        <rFont val="Arial"/>
        <family val="2"/>
      </rPr>
      <t xml:space="preserve">e / unit quantity of principal product 2 </t>
    </r>
    <r>
      <rPr>
        <i/>
        <sz val="10"/>
        <color rgb="FFA6A6A6"/>
        <rFont val="Arial"/>
        <family val="2"/>
      </rPr>
      <t>[Please replace with adequate unit]</t>
    </r>
  </si>
  <si>
    <r>
      <t>tCO</t>
    </r>
    <r>
      <rPr>
        <vertAlign val="subscript"/>
        <sz val="10"/>
        <rFont val="Arial"/>
        <family val="2"/>
      </rPr>
      <t>2</t>
    </r>
    <r>
      <rPr>
        <sz val="10"/>
        <rFont val="Arial"/>
        <family val="2"/>
      </rPr>
      <t xml:space="preserve">e / unit quantity of principal product 1 </t>
    </r>
    <r>
      <rPr>
        <i/>
        <sz val="10"/>
        <color rgb="FFA6A6A6"/>
        <rFont val="Arial"/>
        <family val="2"/>
      </rPr>
      <t>[Please replace with adequate unit]</t>
    </r>
  </si>
  <si>
    <t>Average GHG emissions intensity of the installations to produce a unit quantity of the principal product in the project scenario</t>
  </si>
  <si>
    <t>Average GHG emissions intensity of the installations to produce a unit quantity of principal product in the reference scenario (based on EU ETS benchmarks or other basis as applicable)</t>
  </si>
  <si>
    <t>Indicators</t>
  </si>
  <si>
    <r>
      <t xml:space="preserve">- The </t>
    </r>
    <r>
      <rPr>
        <b/>
        <i/>
        <sz val="9"/>
        <rFont val="Arial"/>
        <family val="2"/>
      </rPr>
      <t>concept of “functions”</t>
    </r>
    <r>
      <rPr>
        <i/>
        <sz val="9"/>
        <rFont val="Arial"/>
        <family val="2"/>
      </rPr>
      <t xml:space="preserve"> is added because some innovative products may not be identical to existing ones, but provide the same functions. 
- This line can also be used to </t>
    </r>
    <r>
      <rPr>
        <b/>
        <i/>
        <sz val="9"/>
        <rFont val="Arial"/>
        <family val="2"/>
      </rPr>
      <t>specify the principal product if "other" or "various" is selected above.</t>
    </r>
  </si>
  <si>
    <r>
      <t xml:space="preserve">Check that you are using the </t>
    </r>
    <r>
      <rPr>
        <b/>
        <i/>
        <sz val="9"/>
        <rFont val="Arial"/>
        <family val="2"/>
      </rPr>
      <t>most recent version</t>
    </r>
    <r>
      <rPr>
        <i/>
        <sz val="9"/>
        <rFont val="Arial"/>
        <family val="2"/>
      </rPr>
      <t xml:space="preserve"> of the calculator.</t>
    </r>
  </si>
  <si>
    <t>Comment / Instruction</t>
  </si>
  <si>
    <t>Sum of 
t CO2e</t>
  </si>
  <si>
    <t>RES</t>
  </si>
  <si>
    <t>Based on the EF for combustion of natural gas according to COMMISSION IMPLEMENTING REGULATION (EU) 2018/2066 and a gas turbine with efficiency of 40 %</t>
  </si>
  <si>
    <t>GHG emission factor for the production of heat</t>
  </si>
  <si>
    <t>GHG emission factor for the combustion of heavy fuel oil</t>
  </si>
  <si>
    <t>Check that chosen principal product product is consistent with the chosen sector. &gt;&gt;</t>
  </si>
  <si>
    <t>Check that you are using the correct calculator for your project category.  See Table 1.1 of the GHG Methodology. &gt;&gt;</t>
  </si>
  <si>
    <t>Check that the vertical sum corresponds to the horizontal sum. &gt;&gt;</t>
  </si>
  <si>
    <t>Check that the value is consistent between the "Summary" and the "Summary per year" sheets. &gt;&gt;</t>
  </si>
  <si>
    <t>Wind energy</t>
  </si>
  <si>
    <t>Solar energy</t>
  </si>
  <si>
    <t>Hydro/Ocean energy</t>
  </si>
  <si>
    <t>Bioenergy</t>
  </si>
  <si>
    <t>Use of renewable energy outside Annex I</t>
  </si>
  <si>
    <t>Manufacturing of components for renewable energy</t>
  </si>
  <si>
    <t>Buildings</t>
  </si>
  <si>
    <t>Various, please specify</t>
  </si>
  <si>
    <t>Geothermal energy</t>
  </si>
  <si>
    <t>Products / Services</t>
  </si>
  <si>
    <t>Non-dispatchable electricity</t>
  </si>
  <si>
    <t xml:space="preserve">Other, please specify </t>
  </si>
  <si>
    <t>Stationary fuel cells using biofuels or RFNBOs, and their components</t>
  </si>
  <si>
    <t>List of RES Sectors and their respective products</t>
  </si>
  <si>
    <t>MWh / (component * year of use)</t>
  </si>
  <si>
    <t>TJ / (component * year of use)</t>
  </si>
  <si>
    <t>Number of components</t>
  </si>
  <si>
    <t>Default EF in tCO2e / MWh</t>
  </si>
  <si>
    <t>Default EF in tCO2e / TJ</t>
  </si>
  <si>
    <t>ton / (component * year of use)</t>
  </si>
  <si>
    <t>Quantity of biomass-derived fuel type f consumed for the generation of energy [Emissions associated to the supply of biomass-derived fuels]</t>
  </si>
  <si>
    <t>Quantity of biomass-derived fuel type f consumed for the generation of energy [Emissions associated to the consumption of biomass-derived fuels]</t>
  </si>
  <si>
    <r>
      <t>For small-scale projects, please leave blank.</t>
    </r>
    <r>
      <rPr>
        <i/>
        <sz val="10"/>
        <rFont val="Arial"/>
        <family val="2"/>
      </rPr>
      <t xml:space="preserve"> Otherwise, use the same quantity of biomass-derived fuel entered above.</t>
    </r>
  </si>
  <si>
    <r>
      <t>Based on M</t>
    </r>
    <r>
      <rPr>
        <i/>
        <vertAlign val="subscript"/>
        <sz val="10"/>
        <color rgb="FF000000"/>
        <rFont val="Arial"/>
        <family val="2"/>
      </rPr>
      <t>inflow</t>
    </r>
    <r>
      <rPr>
        <i/>
        <sz val="10"/>
        <color rgb="FF000000"/>
        <rFont val="Arial"/>
        <family val="2"/>
      </rPr>
      <t xml:space="preserve"> minus M</t>
    </r>
    <r>
      <rPr>
        <i/>
        <vertAlign val="subscript"/>
        <sz val="10"/>
        <color rgb="FF000000"/>
        <rFont val="Arial"/>
        <family val="2"/>
      </rPr>
      <t>outflow</t>
    </r>
    <r>
      <rPr>
        <i/>
        <sz val="10"/>
        <color rgb="FF000000"/>
        <rFont val="Arial"/>
        <family val="2"/>
      </rPr>
      <t xml:space="preserve"> each year</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</si>
  <si>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t>
    </r>
  </si>
  <si>
    <r>
      <t>For small-scale projects, please leave blank.</t>
    </r>
    <r>
      <rPr>
        <i/>
        <sz val="10"/>
        <rFont val="Arial"/>
        <family val="2"/>
      </rPr>
      <t xml:space="preserve"> Default EF in tCO2e / TJ</t>
    </r>
  </si>
  <si>
    <r>
      <t>For small-scale projects, please leave blank.</t>
    </r>
    <r>
      <rPr>
        <i/>
        <sz val="10"/>
        <rFont val="Arial"/>
        <family val="2"/>
      </rPr>
      <t xml:space="preserve"> Default EF in tCO2e / MWh</t>
    </r>
  </si>
  <si>
    <r>
      <t>Add lines as needed if multiple types of biomass-derived fuels are used. Refer to section 1.4.4 of the Methodology for the calculation of EF</t>
    </r>
    <r>
      <rPr>
        <i/>
        <vertAlign val="subscript"/>
        <sz val="10"/>
        <color rgb="FF000000"/>
        <rFont val="Arial"/>
        <family val="2"/>
      </rPr>
      <t>bio supply,f</t>
    </r>
    <r>
      <rPr>
        <i/>
        <sz val="10"/>
        <color rgb="FF000000"/>
        <rFont val="Arial"/>
        <family val="2"/>
      </rPr>
      <t xml:space="preserve"> &gt;&gt;</t>
    </r>
  </si>
  <si>
    <t xml:space="preserve">Presents a summary of the absolute and relative greenhouse gas emissions avoidance. Note that this sheet is protected to reduce the risk of accidental errors being introduced. </t>
  </si>
  <si>
    <t>Presents a summary of the absolute and relative greenhouse gas emissions avoidance on a yearly basis, as well as the difference between the reported and the estimated values. Note that this sheet is protected to reduce the risk of accidental errors being introduced.</t>
  </si>
  <si>
    <t>Conversion factors RES</t>
  </si>
  <si>
    <t>Please reduce if the lifetime of the component is shorter than 5 years.</t>
  </si>
  <si>
    <t>CC credit</t>
  </si>
  <si>
    <t>Check for positive absolute GHG emission avoidance</t>
  </si>
  <si>
    <r>
      <t>CC</t>
    </r>
    <r>
      <rPr>
        <vertAlign val="subscript"/>
        <sz val="11"/>
        <color rgb="FF000000"/>
        <rFont val="Arial"/>
        <family val="2"/>
      </rPr>
      <t>credit, y</t>
    </r>
  </si>
  <si>
    <t>Tool to support the calculation of CCS/U credit under the Innovation Fund</t>
  </si>
  <si>
    <t>Introduction to the CC_credit calculation tool</t>
  </si>
  <si>
    <t>For further detailed information on how to do the calculation and on all conditions linked to the application and grant award, please refer to the call text and the Methodology for GHG Emission Avoidance Calculation. This tool is provided only as support. In case of divergence of the information or formulas between here and the call text or methodology, the call text and methodology take precedence.</t>
  </si>
  <si>
    <t>Adjusted by removing the timed operation credit.</t>
  </si>
  <si>
    <r>
      <t>tCO</t>
    </r>
    <r>
      <rPr>
        <vertAlign val="subscript"/>
        <sz val="9"/>
        <rFont val="Arial"/>
        <family val="2"/>
      </rPr>
      <t>2</t>
    </r>
    <r>
      <rPr>
        <sz val="9"/>
        <rFont val="Arial"/>
        <family val="2"/>
      </rPr>
      <t>e</t>
    </r>
  </si>
  <si>
    <r>
      <t xml:space="preserve">Total project emissions minus carbon capture credit, adjusted by removing the timed operation credit, and the credit for non-principal products.
</t>
    </r>
    <r>
      <rPr>
        <b/>
        <i/>
        <sz val="9"/>
        <color rgb="FFFF0000"/>
        <rFont val="Arial"/>
        <family val="2"/>
      </rPr>
      <t>Note: This value must be negative for a project to be able to claim net carbon removals.</t>
    </r>
  </si>
  <si>
    <r>
      <t>Proj</t>
    </r>
    <r>
      <rPr>
        <vertAlign val="subscript"/>
        <sz val="10"/>
        <color rgb="FF000000"/>
        <rFont val="Arial"/>
        <family val="2"/>
      </rPr>
      <t>non-principal</t>
    </r>
  </si>
  <si>
    <t>Quantity</t>
  </si>
  <si>
    <t>Sectors:</t>
  </si>
  <si>
    <t>Products in selected sector:</t>
  </si>
  <si>
    <r>
      <t>CC</t>
    </r>
    <r>
      <rPr>
        <vertAlign val="subscript"/>
        <sz val="11"/>
        <color rgb="FF000000"/>
        <rFont val="Arial"/>
        <family val="2"/>
      </rPr>
      <t>credit</t>
    </r>
  </si>
  <si>
    <t>For hybrid applications, specify the other relevant project categories (EII, ES, MOB)</t>
  </si>
  <si>
    <r>
      <t xml:space="preserve">This part of the tool supports the calculation of the credit (negative emissions) for projects with Carbon Capture and Storage (CCS) or Carbon Capture and Use (CCU) elements. The credit is included in the GHG avoidance calculations on the 'Summary per year' and 'Summary' sheets. 
In the unusual case that the reference scenario includes an element of carbon capture and storage or utilisation, then applicants should adapt the 'CC credit_calculation' sheet to separately calculate a carbon capture credit term for the project scenario and a carbon capture credit term for the reference scenario. Then, an overall carbon capture credit shall be defined as the difference between the carbon capture credit in the project scenario and the carbon credit in the reference scenario, for inclusion in the GHG avoidance calculations in the 'Summary per year' and 'Summary' sheets.
Project emissions due to transportation by road and maritime modals shall be quantified based on distance travelled data, type of modal and load. </t>
    </r>
    <r>
      <rPr>
        <b/>
        <sz val="10"/>
        <rFont val="Arial"/>
        <family val="2"/>
      </rPr>
      <t>For projects submitted to the IF in a small scale call, project emissions due to transportation by road, rail and maritime modals can be disregarded from the calculation of the GHG emissions avoidance, if the total distance between the point of capture and the point of storage is inferior to 5,000 kilometres.</t>
    </r>
  </si>
  <si>
    <r>
      <t>Carbon capture credit. It defines the net GHG benefit delivered by a project through CO</t>
    </r>
    <r>
      <rPr>
        <vertAlign val="subscript"/>
        <sz val="10"/>
        <color theme="1"/>
        <rFont val="Arial"/>
        <family val="2"/>
      </rPr>
      <t>2</t>
    </r>
    <r>
      <rPr>
        <sz val="10"/>
        <color theme="1"/>
        <rFont val="Arial"/>
        <family val="2"/>
      </rPr>
      <t xml:space="preserve"> storage or utilisation in year y. It is calculated as a positive term for inclusion in equation [1.1].</t>
    </r>
  </si>
  <si>
    <t>Specific consumption of heat purchased from third parties and consumed at the project site</t>
  </si>
  <si>
    <t>Select here the principal product that is the main aim of the project. See Section 1.2 of the GHG Methodology.</t>
  </si>
  <si>
    <t>List here other principal products that are not the main aim of the project. See Section 1.2 of the Methodology.</t>
  </si>
  <si>
    <r>
      <t xml:space="preserve">List here non-principal products. </t>
    </r>
    <r>
      <rPr>
        <b/>
        <i/>
        <sz val="9"/>
        <rFont val="Arial"/>
        <family val="2"/>
      </rPr>
      <t>Not relevant for RES projects. Only relevant for hybrid projects with an EII component.</t>
    </r>
  </si>
  <si>
    <r>
      <t>Note: The term C</t>
    </r>
    <r>
      <rPr>
        <b/>
        <vertAlign val="subscript"/>
        <sz val="9"/>
        <color rgb="FFFF0000"/>
        <rFont val="Arial"/>
        <family val="2"/>
      </rPr>
      <t xml:space="preserve">credit </t>
    </r>
    <r>
      <rPr>
        <b/>
        <sz val="9"/>
        <color rgb="FFFF0000"/>
        <rFont val="Arial"/>
        <family val="2"/>
      </rPr>
      <t>should be zero, unless the project includes a component of carbon capture and storage or utilisation.</t>
    </r>
  </si>
  <si>
    <t>Amount of heat imported and consumed at the project site</t>
  </si>
  <si>
    <t>TO</t>
  </si>
  <si>
    <r>
      <t>Proj - CC</t>
    </r>
    <r>
      <rPr>
        <b/>
        <vertAlign val="subscript"/>
        <sz val="10"/>
        <color rgb="FF000000"/>
        <rFont val="Arial"/>
        <family val="2"/>
      </rPr>
      <t xml:space="preserve">credit </t>
    </r>
    <r>
      <rPr>
        <b/>
        <sz val="10"/>
        <color rgb="FF000000"/>
        <rFont val="Arial"/>
        <family val="2"/>
      </rPr>
      <t>- (TO + Proj</t>
    </r>
    <r>
      <rPr>
        <b/>
        <vertAlign val="subscript"/>
        <sz val="10"/>
        <color rgb="FF000000"/>
        <rFont val="Arial"/>
        <family val="2"/>
      </rPr>
      <t>non-principal</t>
    </r>
    <r>
      <rPr>
        <b/>
        <sz val="10"/>
        <color rgb="FF000000"/>
        <rFont val="Arial"/>
        <family val="2"/>
      </rPr>
      <t>)</t>
    </r>
  </si>
  <si>
    <r>
      <t>Adjusted absolute GHG emission avoidance 
(Ref - Proj + CC</t>
    </r>
    <r>
      <rPr>
        <vertAlign val="subscript"/>
        <sz val="10"/>
        <color rgb="FF000000"/>
        <rFont val="Arial"/>
        <family val="2"/>
      </rPr>
      <t>credit</t>
    </r>
    <r>
      <rPr>
        <sz val="10"/>
        <color rgb="FF000000"/>
        <rFont val="Arial"/>
        <family val="2"/>
      </rPr>
      <t xml:space="preserve"> + TO)</t>
    </r>
  </si>
  <si>
    <r>
      <t xml:space="preserve">Timed operation credit for EII projects. </t>
    </r>
    <r>
      <rPr>
        <b/>
        <i/>
        <sz val="9"/>
        <rFont val="Arial"/>
        <family val="2"/>
      </rPr>
      <t>Not relevant for RES projects. Only relevant for hybrid projects with an EII component.</t>
    </r>
  </si>
  <si>
    <r>
      <t xml:space="preserve">Credit for non-principal products for EII projects. </t>
    </r>
    <r>
      <rPr>
        <b/>
        <i/>
        <sz val="9"/>
        <rFont val="Arial"/>
        <family val="2"/>
      </rPr>
      <t>Not relevant for RES projects. Only relevant for hybrid projects with an EII component.</t>
    </r>
  </si>
  <si>
    <r>
      <t xml:space="preserve">Where a product performs the same function as a conventional product to which it is not identical please identify the substituted reference products here. </t>
    </r>
    <r>
      <rPr>
        <b/>
        <i/>
        <sz val="9"/>
        <rFont val="Arial"/>
        <family val="2"/>
      </rPr>
      <t xml:space="preserve">Not relevant for RES projects. </t>
    </r>
  </si>
  <si>
    <t xml:space="preserve">Not relevant for RES projects. </t>
  </si>
  <si>
    <t>Check that if hybrid application is selected there are non-zero emissions for at least one year in one other row on the ''Summary per year' sheet. Otherwise, check that they are zero. --&gt;</t>
  </si>
  <si>
    <t>Not relevant for RES projects. Only relevant for hybrid projects with an EII component.</t>
  </si>
  <si>
    <t>01.11.2024</t>
  </si>
  <si>
    <t>Blades per tower</t>
  </si>
  <si>
    <t>Installed power for each turbine (MW)</t>
  </si>
  <si>
    <t>Power-per-blade ratio (MW)</t>
  </si>
  <si>
    <t>Typical plant load factor (%)</t>
  </si>
  <si>
    <t>based on known sites</t>
  </si>
  <si>
    <t>Typical operating hours (hours)</t>
  </si>
  <si>
    <t>three weeks of maintenance per year</t>
  </si>
  <si>
    <t xml:space="preserve">Typical size of windfarm where blades will be installed </t>
  </si>
  <si>
    <t>turbines</t>
  </si>
  <si>
    <t xml:space="preserve">Number of turbines in a single typical windfarm using the manufactured blades, serviced by a single service boat and served by a common inland site. </t>
  </si>
  <si>
    <t>Estimated based on similar projects</t>
  </si>
  <si>
    <t xml:space="preserve">Estimate used for example, for real projects a project specific assumption should be made based on the specifications of the components produced. </t>
  </si>
  <si>
    <t>Electricity consumption for inland site</t>
  </si>
  <si>
    <r>
      <t>kWh / m</t>
    </r>
    <r>
      <rPr>
        <vertAlign val="superscript"/>
        <sz val="10"/>
        <rFont val="Arial"/>
        <family val="2"/>
      </rPr>
      <t>2</t>
    </r>
  </si>
  <si>
    <t>Energy use per floor area</t>
  </si>
  <si>
    <t>European Commission</t>
  </si>
  <si>
    <t>https://energy.ec.europa.eu/system/files/2016-11/energyuse_0.pdf</t>
  </si>
  <si>
    <t>At EU level, the average annual specific consumption per m2 for non-residential buildings was around 250 kWh/m2 in 2013. The share of electricity is assumed about 20%  (as the EU average for all buildings)..</t>
  </si>
  <si>
    <t>Area of the inland site</t>
  </si>
  <si>
    <r>
      <t>m</t>
    </r>
    <r>
      <rPr>
        <vertAlign val="superscript"/>
        <sz val="10"/>
        <rFont val="Arial"/>
        <family val="2"/>
      </rPr>
      <t>2</t>
    </r>
  </si>
  <si>
    <t>Floor area</t>
  </si>
  <si>
    <t>Electricity consumption per blade</t>
  </si>
  <si>
    <t>kWh / blade</t>
  </si>
  <si>
    <t>Estimated</t>
  </si>
  <si>
    <t>Average distance between port and the floating wind farm</t>
  </si>
  <si>
    <t>km / one-way trip</t>
  </si>
  <si>
    <t>Each way</t>
  </si>
  <si>
    <t>From project planning report</t>
  </si>
  <si>
    <t>Average number of trips to the wind farm</t>
  </si>
  <si>
    <t>one-way trips / year</t>
  </si>
  <si>
    <t>amount of trips</t>
  </si>
  <si>
    <t>1 return trip every week.</t>
  </si>
  <si>
    <t>Diesel consumption in marine transportation</t>
  </si>
  <si>
    <t>TJ / km</t>
  </si>
  <si>
    <t>Annual diesel consumption in marine transportation per blade</t>
  </si>
  <si>
    <t>TJ / blade</t>
  </si>
  <si>
    <t>Example version:</t>
  </si>
  <si>
    <t>e2.0</t>
  </si>
  <si>
    <t>Date:</t>
  </si>
  <si>
    <t>e3.0</t>
  </si>
  <si>
    <t>Editorial clarifications, principal product changed, boat emissions calculation updated</t>
  </si>
  <si>
    <t>e1.0</t>
  </si>
  <si>
    <t>Example aligned to the new format of the GHG Calculator and to the updated version of the GHG Methodology for RES projects.</t>
  </si>
  <si>
    <r>
      <t>The project envisages building a production facility for innovative blades to be installed in floating wind energy power plants (12 MW each turbine, 3 blades per tower), which will thereby achieve a capacity factor of 45% at offshore sites with sufficient wind resources. The foreseen scale-up of production is to produce 30 wind blades in Year 1, 90 in Year 2, and 150 in Years 3-10 each. This means that 1320 blades will be produced during the first ten years of operation. Buyers for the blades in EU Member States have been already identified and preliminary agreements on long-term sales have been made. The total capacity refers to nacelle capacity. All other components necessary to build floating wind plants with such capacities are already available on the market. It is assumed that the plants in operation will count with a small inland base (20 m</t>
    </r>
    <r>
      <rPr>
        <vertAlign val="superscript"/>
        <sz val="10"/>
        <color theme="1"/>
        <rFont val="Arial"/>
        <family val="2"/>
      </rPr>
      <t>2</t>
    </r>
    <r>
      <rPr>
        <sz val="10"/>
        <color theme="1"/>
        <rFont val="Arial"/>
        <family val="2"/>
      </rPr>
      <t>) that will consume electricity, that will serve all turbines. A simple boat with a diesel engine travelling weekly to each turbine in operation will be used for maintenance purposes.</t>
    </r>
  </si>
  <si>
    <t>litres / km</t>
  </si>
  <si>
    <t>For diesel, the assumed LHV is 43 MJ/kg, the assumed density is 0.84 kg/litre.</t>
  </si>
  <si>
    <t>Number of blades manufactured per year</t>
  </si>
  <si>
    <t>Context of the example and system boundaries</t>
  </si>
  <si>
    <t xml:space="preserve">Cost share of the component as a fraction of the total capital cost of the relevant facility. </t>
  </si>
  <si>
    <t>GHG Example - RES - Manufacturing of components (wind blades)</t>
  </si>
  <si>
    <t>CS</t>
  </si>
  <si>
    <t>Supported by evidence provided by the applicant that confirm that the overall cost of the rotor blades represent 20% of the total capital cost of a wind turbine installation. The number of components (blades) per turbine is considered in the calculation of the amount of energy generated by each blade, and not within the calculation of the CS</t>
  </si>
  <si>
    <r>
      <t>Amount of CO</t>
    </r>
    <r>
      <rPr>
        <vertAlign val="subscript"/>
        <sz val="10"/>
        <color theme="1"/>
        <rFont val="Arial"/>
        <family val="2"/>
      </rPr>
      <t>2</t>
    </r>
    <r>
      <rPr>
        <sz val="10"/>
        <color theme="1"/>
        <rFont val="Arial"/>
        <family val="2"/>
      </rPr>
      <t xml:space="preserve"> that is injected for permanent storage in year y, in tonnes CO</t>
    </r>
    <r>
      <rPr>
        <vertAlign val="subscript"/>
        <sz val="10"/>
        <color theme="1"/>
        <rFont val="Arial"/>
        <family val="2"/>
      </rPr>
      <t>2</t>
    </r>
    <r>
      <rPr>
        <sz val="10"/>
        <color theme="1"/>
        <rFont val="Arial"/>
        <family val="2"/>
      </rPr>
      <t>.</t>
    </r>
  </si>
  <si>
    <r>
      <t>Amount of CO</t>
    </r>
    <r>
      <rPr>
        <vertAlign val="subscript"/>
        <sz val="10"/>
        <rFont val="Arial"/>
        <family val="2"/>
      </rPr>
      <t>2</t>
    </r>
    <r>
      <rPr>
        <sz val="10"/>
        <rFont val="Arial"/>
        <family val="2"/>
      </rPr>
      <t xml:space="preserve"> that is incorporated into products in year y, in tonnes CO</t>
    </r>
    <r>
      <rPr>
        <vertAlign val="subscript"/>
        <sz val="10"/>
        <rFont val="Arial"/>
        <family val="2"/>
      </rPr>
      <t>2</t>
    </r>
    <r>
      <rPr>
        <sz val="10"/>
        <rFont val="Arial"/>
        <family val="2"/>
      </rPr>
      <t>e.</t>
    </r>
  </si>
  <si>
    <r>
      <t>GHG emissions from CO</t>
    </r>
    <r>
      <rPr>
        <vertAlign val="subscript"/>
        <sz val="10"/>
        <color theme="1"/>
        <rFont val="Arial"/>
        <family val="2"/>
      </rPr>
      <t>2</t>
    </r>
    <r>
      <rPr>
        <sz val="10"/>
        <color theme="1"/>
        <rFont val="Arial"/>
        <family val="2"/>
      </rPr>
      <t xml:space="preserve"> capture activities, in tonnes CO</t>
    </r>
    <r>
      <rPr>
        <vertAlign val="subscript"/>
        <sz val="10"/>
        <color theme="1"/>
        <rFont val="Arial"/>
        <family val="2"/>
      </rPr>
      <t>2</t>
    </r>
    <r>
      <rPr>
        <sz val="10"/>
        <color theme="1"/>
        <rFont val="Arial"/>
        <family val="2"/>
      </rPr>
      <t>e.</t>
    </r>
  </si>
  <si>
    <r>
      <t>GHG emissions from injection and geological storage of CO</t>
    </r>
    <r>
      <rPr>
        <vertAlign val="subscript"/>
        <sz val="10"/>
        <color theme="1"/>
        <rFont val="Arial"/>
        <family val="2"/>
      </rPr>
      <t>2</t>
    </r>
    <r>
      <rPr>
        <sz val="10"/>
        <color theme="1"/>
        <rFont val="Arial"/>
        <family val="2"/>
      </rPr>
      <t xml:space="preserve"> in a storage site.</t>
    </r>
  </si>
  <si>
    <r>
      <t>For projects in which CO</t>
    </r>
    <r>
      <rPr>
        <vertAlign val="subscript"/>
        <sz val="10"/>
        <color theme="1"/>
        <rFont val="Arial"/>
        <family val="2"/>
      </rPr>
      <t>2</t>
    </r>
    <r>
      <rPr>
        <sz val="10"/>
        <color theme="1"/>
        <rFont val="Arial"/>
        <family val="2"/>
      </rPr>
      <t xml:space="preserve"> injection and storage is associated with enhanced hydrocarbon recovery, emissions consistent with stoichiometric combustion of the associated fraction of the produced hydrocarbons.</t>
    </r>
  </si>
  <si>
    <r>
      <t>GHG emissions from transport of CO</t>
    </r>
    <r>
      <rPr>
        <vertAlign val="subscript"/>
        <sz val="10"/>
        <color theme="1"/>
        <rFont val="Arial"/>
        <family val="2"/>
      </rPr>
      <t>2</t>
    </r>
    <r>
      <rPr>
        <sz val="10"/>
        <color theme="1"/>
        <rFont val="Arial"/>
        <family val="2"/>
      </rPr>
      <t xml:space="preserve"> by pipelines, in tonnes CO</t>
    </r>
    <r>
      <rPr>
        <vertAlign val="subscript"/>
        <sz val="10"/>
        <color theme="1"/>
        <rFont val="Arial"/>
        <family val="2"/>
      </rPr>
      <t>2</t>
    </r>
    <r>
      <rPr>
        <sz val="10"/>
        <color theme="1"/>
        <rFont val="Arial"/>
        <family val="2"/>
      </rPr>
      <t>e.</t>
    </r>
  </si>
  <si>
    <r>
      <t>GHG emissions from transport of CO</t>
    </r>
    <r>
      <rPr>
        <vertAlign val="subscript"/>
        <sz val="10"/>
        <color theme="1"/>
        <rFont val="Arial"/>
        <family val="2"/>
      </rPr>
      <t>2</t>
    </r>
    <r>
      <rPr>
        <sz val="10"/>
        <color theme="1"/>
        <rFont val="Arial"/>
        <family val="2"/>
      </rPr>
      <t xml:space="preserve"> via road, rail or maritime modals in year y.</t>
    </r>
  </si>
  <si>
    <t xml:space="preserve">GHG emission factor for the production of non-dispatchable electricity </t>
  </si>
  <si>
    <t xml:space="preserve">GHG emission factor for the production of dispatchable electricity </t>
  </si>
  <si>
    <t>GHG emission factor for the production of non-dispatchable or dispatchable electricity</t>
  </si>
  <si>
    <t>e3.1</t>
  </si>
  <si>
    <t>31.01.2025</t>
  </si>
  <si>
    <t>Sheet "CC credit overview" streamlined to avoid duplication of information with the GHG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</si>
</sst>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2]\ * #,##0.00_ ;_ [$€-2]\ * \-#,##0.00_ ;_ [$€-2]\ * &quot;-&quot;??_ "/>
    <numFmt numFmtId="166" formatCode="_-* #,##0.0_-;\-* #,##0.0_-;_-* &quot;-&quot;??_-;_-@_-"/>
    <numFmt numFmtId="167" formatCode="0.000"/>
    <numFmt numFmtId="168" formatCode="_ [$€-2]\ * #,##0.000000000000_ ;_ [$€-2]\ * \-#,##0.000000000000_ ;_ [$€-2]\ * &quot;-&quot;??_ "/>
    <numFmt numFmtId="169" formatCode="_-* #,##0.000_-;\-* #,##0.000_-;_-* &quot;-&quot;??_-;_-@_-"/>
    <numFmt numFmtId="170" formatCode="#,##0_ ;\-#,##0\ "/>
    <numFmt numFmtId="171" formatCode="_-* #,##0_-;\-* #,##0_-;_-* &quot;-&quot;??_-;_-@_-"/>
    <numFmt numFmtId="172" formatCode="#,##0.00000000_ ;\-#,##0.00000000\ "/>
    <numFmt numFmtId="173" formatCode="_-* #,##0.000000_-;\-* #,##0.000000_-;_-* &quot;-&quot;??????_-;_-@_-"/>
    <numFmt numFmtId="174" formatCode="#,##0.00_ ;\-#,##0.00\ "/>
    <numFmt numFmtId="175" formatCode="0.000%"/>
    <numFmt numFmtId="176" formatCode="0.00000000000000000000"/>
    <numFmt numFmtId="177" formatCode="0.0%"/>
  </numFmts>
  <fonts count="62"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Helvetica"/>
    </font>
    <font>
      <sz val="10"/>
      <color theme="1"/>
      <name val="Arial"/>
      <family val="2"/>
    </font>
    <font>
      <b/>
      <sz val="10"/>
      <color rgb="FFFFFFFF"/>
      <name val="Arial"/>
      <family val="2"/>
    </font>
    <font>
      <sz val="10"/>
      <color rgb="FF000000"/>
      <name val="Arial"/>
      <family val="2"/>
    </font>
    <font>
      <vertAlign val="subscript"/>
      <sz val="10"/>
      <color rgb="FF000000"/>
      <name val="Arial"/>
      <family val="2"/>
    </font>
    <font>
      <vertAlign val="subscript"/>
      <sz val="10"/>
      <color theme="1"/>
      <name val="Arial"/>
      <family val="2"/>
    </font>
    <font>
      <sz val="8"/>
      <name val="Calibri"/>
      <family val="2"/>
      <scheme val="minor"/>
    </font>
    <font>
      <b/>
      <sz val="10"/>
      <name val="Arial"/>
      <family val="2"/>
    </font>
    <font>
      <b/>
      <sz val="10"/>
      <color theme="1"/>
      <name val="Arial"/>
      <family val="2"/>
    </font>
    <font>
      <u/>
      <sz val="10"/>
      <color theme="10"/>
      <name val="Arial"/>
      <family val="2"/>
    </font>
    <font>
      <sz val="10"/>
      <color theme="0" tint="-0.34998626667073579"/>
      <name val="Arial"/>
      <family val="2"/>
    </font>
    <font>
      <b/>
      <sz val="10"/>
      <color theme="0"/>
      <name val="Arial"/>
      <family val="2"/>
    </font>
    <font>
      <b/>
      <sz val="11"/>
      <color rgb="FFFFFFFF"/>
      <name val="Arial"/>
      <family val="2"/>
    </font>
    <font>
      <sz val="10"/>
      <color rgb="FFFFFFFF"/>
      <name val="Arial"/>
      <family val="2"/>
    </font>
    <font>
      <sz val="11"/>
      <name val="Arial"/>
      <family val="2"/>
    </font>
    <font>
      <sz val="11"/>
      <color theme="1"/>
      <name val="Arial"/>
      <family val="2"/>
    </font>
    <font>
      <b/>
      <sz val="11"/>
      <name val="Arial"/>
      <family val="2"/>
    </font>
    <font>
      <b/>
      <sz val="11"/>
      <color theme="1"/>
      <name val="Arial"/>
      <family val="2"/>
    </font>
    <font>
      <i/>
      <sz val="11"/>
      <name val="Arial"/>
      <family val="2"/>
    </font>
    <font>
      <sz val="9"/>
      <color theme="1"/>
      <name val="Arial"/>
      <family val="2"/>
    </font>
    <font>
      <sz val="11"/>
      <name val="Calibri"/>
      <family val="2"/>
      <scheme val="minor"/>
    </font>
    <font>
      <b/>
      <sz val="10"/>
      <color rgb="FFFF0000"/>
      <name val="Arial"/>
      <family val="2"/>
    </font>
    <font>
      <i/>
      <sz val="10"/>
      <name val="Arial"/>
      <family val="2"/>
    </font>
    <font>
      <b/>
      <i/>
      <sz val="10"/>
      <name val="Arial"/>
      <family val="2"/>
    </font>
    <font>
      <sz val="11"/>
      <color rgb="FF000000"/>
      <name val="Arial"/>
      <family val="2"/>
    </font>
    <font>
      <b/>
      <sz val="10"/>
      <color rgb="FF000000"/>
      <name val="Arial"/>
      <family val="2"/>
    </font>
    <font>
      <vertAlign val="subscript"/>
      <sz val="11"/>
      <color rgb="FF000000"/>
      <name val="Arial"/>
      <family val="2"/>
    </font>
    <font>
      <vertAlign val="subscript"/>
      <sz val="10"/>
      <name val="Arial"/>
      <family val="2"/>
    </font>
    <font>
      <vertAlign val="subscript"/>
      <sz val="11"/>
      <color theme="1"/>
      <name val="Calibri"/>
      <family val="2"/>
      <scheme val="minor"/>
    </font>
    <font>
      <b/>
      <vertAlign val="subscript"/>
      <sz val="10"/>
      <color rgb="FFFFFFFF"/>
      <name val="Arial"/>
      <family val="2"/>
    </font>
    <font>
      <b/>
      <sz val="11"/>
      <color theme="1"/>
      <name val="Calibri"/>
      <family val="2"/>
      <scheme val="minor"/>
    </font>
    <font>
      <b/>
      <sz val="8"/>
      <color rgb="FFFFFFFF"/>
      <name val="Arial"/>
      <family val="2"/>
    </font>
    <font>
      <sz val="8"/>
      <name val="Arial"/>
      <family val="2"/>
    </font>
    <font>
      <b/>
      <sz val="11"/>
      <color theme="0"/>
      <name val="Calibri"/>
      <family val="2"/>
      <scheme val="minor"/>
    </font>
    <font>
      <b/>
      <vertAlign val="subscript"/>
      <sz val="10"/>
      <color theme="1"/>
      <name val="Arial"/>
      <family val="2"/>
    </font>
    <font>
      <sz val="10"/>
      <color theme="1"/>
      <name val="Calibri"/>
      <family val="2"/>
      <scheme val="minor"/>
    </font>
    <font>
      <i/>
      <sz val="10"/>
      <color theme="1"/>
      <name val="Arial"/>
      <family val="2"/>
    </font>
    <font>
      <b/>
      <sz val="11"/>
      <color theme="0"/>
      <name val="Arial"/>
      <family val="2"/>
    </font>
    <font>
      <b/>
      <sz val="9"/>
      <name val="Arial"/>
      <family val="2"/>
    </font>
    <font>
      <sz val="9"/>
      <name val="Arial"/>
      <family val="2"/>
    </font>
    <font>
      <b/>
      <sz val="9"/>
      <color rgb="FFFF0000"/>
      <name val="Arial"/>
      <family val="2"/>
    </font>
    <font>
      <b/>
      <vertAlign val="subscript"/>
      <sz val="9"/>
      <color rgb="FFFF0000"/>
      <name val="Arial"/>
      <family val="2"/>
    </font>
    <font>
      <vertAlign val="subscript"/>
      <sz val="9"/>
      <name val="Arial"/>
      <family val="2"/>
    </font>
    <font>
      <i/>
      <sz val="9"/>
      <name val="Arial"/>
      <family val="2"/>
    </font>
    <font>
      <b/>
      <i/>
      <sz val="9"/>
      <name val="Arial"/>
      <family val="2"/>
    </font>
    <font>
      <sz val="9"/>
      <color rgb="FF000000"/>
      <name val="Arial"/>
      <family val="2"/>
    </font>
    <font>
      <i/>
      <sz val="10"/>
      <color rgb="FFA6A6A6"/>
      <name val="Arial"/>
      <family val="2"/>
    </font>
    <font>
      <b/>
      <sz val="11"/>
      <color rgb="FFFF0000"/>
      <name val="Arial"/>
      <family val="2"/>
    </font>
    <font>
      <i/>
      <sz val="10"/>
      <color rgb="FF000000"/>
      <name val="Arial"/>
      <family val="2"/>
    </font>
    <font>
      <i/>
      <vertAlign val="subscript"/>
      <sz val="10"/>
      <color rgb="FF000000"/>
      <name val="Arial"/>
      <family val="2"/>
    </font>
    <font>
      <b/>
      <i/>
      <sz val="10"/>
      <color rgb="FFFF0000"/>
      <name val="Arial"/>
      <family val="2"/>
    </font>
    <font>
      <b/>
      <i/>
      <sz val="9"/>
      <color rgb="FFFF0000"/>
      <name val="Arial"/>
      <family val="2"/>
    </font>
    <font>
      <b/>
      <vertAlign val="subscript"/>
      <sz val="10"/>
      <color rgb="FF000000"/>
      <name val="Arial"/>
      <family val="2"/>
    </font>
    <font>
      <sz val="10"/>
      <color theme="1"/>
      <name val="Arial"/>
      <family val="2"/>
    </font>
    <font>
      <sz val="10"/>
      <color rgb="FF000000"/>
      <name val="Arial"/>
      <family val="2"/>
    </font>
    <font>
      <sz val="10"/>
      <name val="Arial"/>
      <family val="2"/>
    </font>
    <font>
      <vertAlign val="superscript"/>
      <sz val="10"/>
      <name val="Arial"/>
      <family val="2"/>
    </font>
    <font>
      <vertAlign val="superscript"/>
      <sz val="10"/>
      <color theme="1"/>
      <name val="Arial"/>
      <family val="2"/>
    </font>
  </fonts>
  <fills count="2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00538B"/>
        <bgColor indexed="64"/>
      </patternFill>
    </fill>
    <fill>
      <patternFill patternType="solid">
        <fgColor rgb="FFFFFFFF"/>
        <bgColor indexed="64"/>
      </patternFill>
    </fill>
    <fill>
      <patternFill patternType="solid">
        <fgColor theme="0" tint="-0.499984740745262"/>
        <bgColor indexed="64"/>
      </patternFill>
    </fill>
    <fill>
      <patternFill patternType="solid">
        <fgColor theme="4" tint="-0.499984740745262"/>
        <bgColor theme="4" tint="-0.49998474074526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FF"/>
        <bgColor rgb="FF000000"/>
      </patternFill>
    </fill>
    <fill>
      <patternFill patternType="solid">
        <fgColor theme="2"/>
        <bgColor indexed="64"/>
      </patternFill>
    </fill>
    <fill>
      <patternFill patternType="lightUp">
        <fgColor theme="2" tint="-0.749961851863155"/>
        <bgColor theme="0" tint="-0.24994659260841701"/>
      </patternFill>
    </fill>
    <fill>
      <patternFill patternType="solid">
        <fgColor theme="0"/>
        <bgColor rgb="FF000000"/>
      </patternFill>
    </fill>
    <fill>
      <patternFill patternType="solid">
        <fgColor rgb="FF555759"/>
        <bgColor indexed="64"/>
      </patternFill>
    </fill>
    <fill>
      <patternFill patternType="solid">
        <fgColor rgb="FFEDFFC4"/>
        <bgColor indexed="64"/>
      </patternFill>
    </fill>
    <fill>
      <patternFill patternType="solid">
        <fgColor theme="9" tint="0.59999389629810485"/>
        <bgColor theme="4" tint="0.59999389629810485"/>
      </patternFill>
    </fill>
    <fill>
      <patternFill patternType="solid">
        <fgColor theme="0"/>
        <bgColor theme="4" tint="-0.499984740745262"/>
      </patternFill>
    </fill>
    <fill>
      <patternFill patternType="solid">
        <fgColor rgb="FFD9D9D9"/>
        <bgColor indexed="64"/>
      </patternFill>
    </fill>
    <fill>
      <patternFill patternType="solid">
        <fgColor theme="9" tint="0.59999389629810485"/>
        <bgColor rgb="FFB4C6E7"/>
      </patternFill>
    </fill>
    <fill>
      <patternFill patternType="solid">
        <fgColor theme="0"/>
        <bgColor rgb="FFB4C6E7"/>
      </patternFill>
    </fill>
    <fill>
      <patternFill patternType="solid">
        <fgColor rgb="FF00538B"/>
        <bgColor rgb="FF203764"/>
      </patternFill>
    </fill>
  </fills>
  <borders count="39">
    <border>
      <left/>
      <right/>
      <top/>
      <bottom/>
      <diagonal/>
    </border>
    <border>
      <left/>
      <right/>
      <top/>
      <bottom style="thin">
        <color indexed="64"/>
      </bottom>
      <diagonal/>
    </border>
    <border>
      <left/>
      <right style="medium">
        <color rgb="FFD8E0E3"/>
      </right>
      <top/>
      <bottom style="medium">
        <color rgb="FFD8E0E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thin">
        <color theme="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8E0E3"/>
      </left>
      <right/>
      <top/>
      <bottom/>
      <diagonal/>
    </border>
    <border>
      <left/>
      <right/>
      <top style="medium">
        <color rgb="FFD8E0E3"/>
      </top>
      <bottom/>
      <diagonal/>
    </border>
    <border>
      <left/>
      <right style="medium">
        <color rgb="FFD8E0E3"/>
      </right>
      <top style="medium">
        <color rgb="FFD8E0E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medium">
        <color theme="0" tint="-0.249977111117893"/>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diagonal/>
    </border>
    <border>
      <left style="thin">
        <color indexed="64"/>
      </left>
      <right/>
      <top style="thin">
        <color indexed="64"/>
      </top>
      <bottom style="thin">
        <color indexed="64"/>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top/>
      <bottom style="medium">
        <color rgb="FF95D600"/>
      </bottom>
      <diagonal/>
    </border>
    <border>
      <left style="hair">
        <color rgb="FFBBBCBD"/>
      </left>
      <right style="hair">
        <color rgb="FFBBBCBD"/>
      </right>
      <top style="hair">
        <color rgb="FFBBBCBD"/>
      </top>
      <bottom style="hair">
        <color rgb="FFBBBCBD"/>
      </bottom>
      <diagonal/>
    </border>
    <border>
      <left style="medium">
        <color rgb="FFBFBFBF"/>
      </left>
      <right style="medium">
        <color rgb="FFBFBFBF"/>
      </right>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style="medium">
        <color rgb="FFD8E0E3"/>
      </right>
      <top/>
      <bottom/>
      <diagonal/>
    </border>
    <border>
      <left/>
      <right style="thin">
        <color indexed="64"/>
      </right>
      <top style="thin">
        <color indexed="64"/>
      </top>
      <bottom style="thin">
        <color indexed="64"/>
      </bottom>
      <diagonal/>
    </border>
    <border>
      <left/>
      <right/>
      <top/>
      <bottom style="medium">
        <color rgb="FFD8E0E3"/>
      </bottom>
      <diagonal/>
    </border>
  </borders>
  <cellStyleXfs count="2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5" fontId="3" fillId="0" borderId="0"/>
    <xf numFmtId="0" fontId="4" fillId="0" borderId="0"/>
    <xf numFmtId="165" fontId="1" fillId="0" borderId="0"/>
    <xf numFmtId="16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16" borderId="3">
      <alignment vertical="center"/>
    </xf>
    <xf numFmtId="0" fontId="3" fillId="16" borderId="3">
      <alignment vertical="center"/>
    </xf>
    <xf numFmtId="0" fontId="35" fillId="18" borderId="30" applyNumberFormat="0">
      <alignment vertical="center" wrapText="1"/>
    </xf>
    <xf numFmtId="0" fontId="36" fillId="19" borderId="31" applyNumberFormat="0" applyAlignment="0"/>
    <xf numFmtId="0" fontId="18" fillId="16" borderId="3">
      <alignment vertical="center"/>
    </xf>
    <xf numFmtId="0" fontId="18" fillId="6" borderId="3">
      <alignment vertical="center"/>
      <protection locked="0"/>
    </xf>
    <xf numFmtId="0" fontId="18" fillId="3" borderId="3">
      <alignment vertical="center" wrapText="1"/>
      <protection locked="0"/>
    </xf>
    <xf numFmtId="0" fontId="28" fillId="5" borderId="3">
      <alignment vertical="center" wrapText="1"/>
      <protection locked="0"/>
    </xf>
  </cellStyleXfs>
  <cellXfs count="341">
    <xf numFmtId="0" fontId="0" fillId="0" borderId="0" xfId="0"/>
    <xf numFmtId="0" fontId="6" fillId="8" borderId="3" xfId="0" applyFont="1" applyFill="1" applyBorder="1" applyAlignment="1">
      <alignment vertical="center" wrapText="1"/>
    </xf>
    <xf numFmtId="0" fontId="5" fillId="0" borderId="3" xfId="0" applyFont="1" applyBorder="1" applyAlignment="1">
      <alignment vertical="center" wrapText="1"/>
    </xf>
    <xf numFmtId="0" fontId="7" fillId="3" borderId="3" xfId="0" applyFont="1" applyFill="1" applyBorder="1" applyAlignment="1">
      <alignment vertical="center" wrapText="1"/>
    </xf>
    <xf numFmtId="169" fontId="7" fillId="3" borderId="3" xfId="11" applyNumberFormat="1" applyFont="1" applyFill="1" applyBorder="1" applyAlignment="1">
      <alignment vertical="center" wrapText="1"/>
    </xf>
    <xf numFmtId="0" fontId="3" fillId="0" borderId="3" xfId="0" applyFont="1" applyBorder="1" applyAlignment="1">
      <alignment vertical="center" wrapText="1"/>
    </xf>
    <xf numFmtId="0" fontId="19" fillId="2" borderId="0" xfId="0" applyFont="1" applyFill="1"/>
    <xf numFmtId="0" fontId="3" fillId="6" borderId="3" xfId="4" applyFill="1" applyBorder="1" applyAlignment="1">
      <alignment vertical="center" wrapText="1"/>
    </xf>
    <xf numFmtId="0" fontId="5" fillId="13" borderId="3" xfId="0" applyFont="1" applyFill="1" applyBorder="1" applyAlignment="1">
      <alignment vertical="center" wrapText="1"/>
    </xf>
    <xf numFmtId="0" fontId="7" fillId="13" borderId="3" xfId="0" applyFont="1" applyFill="1" applyBorder="1" applyAlignment="1">
      <alignment vertical="center" wrapText="1"/>
    </xf>
    <xf numFmtId="0" fontId="13" fillId="13" borderId="3" xfId="2" applyFont="1" applyFill="1" applyBorder="1" applyAlignment="1">
      <alignment vertical="center" wrapText="1"/>
    </xf>
    <xf numFmtId="0" fontId="5" fillId="13" borderId="3" xfId="0" applyFont="1" applyFill="1" applyBorder="1" applyAlignment="1">
      <alignment vertical="center"/>
    </xf>
    <xf numFmtId="0" fontId="3" fillId="13" borderId="3" xfId="4" applyFill="1" applyBorder="1" applyAlignment="1">
      <alignment vertical="center" wrapText="1"/>
    </xf>
    <xf numFmtId="0" fontId="19" fillId="2" borderId="0" xfId="0" applyFont="1" applyFill="1" applyAlignment="1">
      <alignment vertical="center"/>
    </xf>
    <xf numFmtId="0" fontId="7" fillId="3" borderId="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3" xfId="0" applyFont="1" applyFill="1" applyBorder="1" applyAlignment="1">
      <alignment vertical="center" wrapText="1"/>
    </xf>
    <xf numFmtId="0" fontId="7" fillId="10" borderId="3" xfId="0" quotePrefix="1" applyFont="1" applyFill="1" applyBorder="1" applyAlignment="1">
      <alignment vertical="center" wrapText="1"/>
    </xf>
    <xf numFmtId="0" fontId="7" fillId="10" borderId="3" xfId="0" applyFont="1" applyFill="1" applyBorder="1" applyAlignment="1">
      <alignment vertical="center" wrapText="1"/>
    </xf>
    <xf numFmtId="0" fontId="5" fillId="10" borderId="3" xfId="0" applyFont="1" applyFill="1" applyBorder="1" applyAlignment="1">
      <alignment vertical="center" wrapText="1"/>
    </xf>
    <xf numFmtId="0" fontId="3" fillId="6" borderId="3" xfId="4" quotePrefix="1" applyFill="1" applyBorder="1" applyAlignment="1">
      <alignment vertical="center" wrapText="1"/>
    </xf>
    <xf numFmtId="0" fontId="5" fillId="2" borderId="0" xfId="0" applyFont="1" applyFill="1" applyAlignment="1">
      <alignment vertical="center" wrapText="1"/>
    </xf>
    <xf numFmtId="0" fontId="7" fillId="13" borderId="3"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42" fillId="2" borderId="22" xfId="3" applyFont="1" applyFill="1" applyBorder="1" applyAlignment="1">
      <alignment horizontal="center" vertical="center" wrapText="1"/>
    </xf>
    <xf numFmtId="0" fontId="43" fillId="2" borderId="22" xfId="3" applyFont="1" applyFill="1" applyBorder="1" applyAlignment="1">
      <alignment horizontal="center" vertical="center" wrapText="1"/>
    </xf>
    <xf numFmtId="0" fontId="21"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43" fillId="2" borderId="3" xfId="19" applyFont="1" applyFill="1" applyAlignment="1" applyProtection="1">
      <alignment vertical="center" wrapText="1"/>
    </xf>
    <xf numFmtId="0" fontId="43" fillId="2" borderId="3" xfId="19" applyFont="1" applyFill="1" applyAlignment="1" applyProtection="1">
      <alignment horizontal="left" vertical="top" wrapText="1"/>
    </xf>
    <xf numFmtId="0" fontId="42" fillId="2" borderId="3" xfId="19" applyFont="1" applyFill="1" applyAlignment="1" applyProtection="1">
      <alignment vertical="center" wrapText="1"/>
    </xf>
    <xf numFmtId="0" fontId="6" fillId="8" borderId="3" xfId="0" applyFont="1" applyFill="1" applyBorder="1" applyAlignment="1">
      <alignment horizontal="center" vertical="center" wrapText="1"/>
    </xf>
    <xf numFmtId="0" fontId="11" fillId="2" borderId="1" xfId="3" applyFont="1" applyFill="1" applyBorder="1" applyAlignment="1">
      <alignment horizontal="left" vertical="center"/>
    </xf>
    <xf numFmtId="0" fontId="3" fillId="2" borderId="0" xfId="0" applyFont="1" applyFill="1" applyAlignment="1">
      <alignment vertical="center"/>
    </xf>
    <xf numFmtId="0" fontId="11" fillId="2" borderId="0" xfId="3" applyFont="1" applyFill="1" applyAlignment="1">
      <alignment horizontal="left" vertical="center"/>
    </xf>
    <xf numFmtId="0" fontId="12" fillId="2" borderId="0" xfId="3" applyFont="1" applyFill="1" applyAlignment="1">
      <alignment horizontal="left" vertical="center"/>
    </xf>
    <xf numFmtId="0" fontId="5" fillId="2" borderId="0" xfId="3" applyFont="1" applyFill="1" applyAlignment="1">
      <alignment horizontal="left" vertical="center"/>
    </xf>
    <xf numFmtId="0" fontId="5" fillId="2" borderId="0" xfId="0" applyFont="1" applyFill="1" applyAlignment="1">
      <alignment vertical="center"/>
    </xf>
    <xf numFmtId="14" fontId="5" fillId="2" borderId="0" xfId="3" applyNumberFormat="1" applyFont="1" applyFill="1" applyAlignment="1">
      <alignment horizontal="left" vertical="center"/>
    </xf>
    <xf numFmtId="0" fontId="12" fillId="2" borderId="1" xfId="3" applyFont="1" applyFill="1" applyBorder="1" applyAlignment="1">
      <alignment horizontal="left" vertical="center"/>
    </xf>
    <xf numFmtId="0" fontId="3" fillId="2" borderId="0" xfId="3" applyFill="1" applyAlignment="1">
      <alignment horizontal="left" vertical="center"/>
    </xf>
    <xf numFmtId="0" fontId="3" fillId="2" borderId="1" xfId="3" applyFill="1" applyBorder="1" applyAlignment="1">
      <alignment horizontal="left" vertical="center"/>
    </xf>
    <xf numFmtId="0" fontId="7" fillId="4" borderId="3" xfId="0" applyFont="1" applyFill="1" applyBorder="1" applyAlignment="1">
      <alignment vertical="center" wrapText="1"/>
    </xf>
    <xf numFmtId="0" fontId="7" fillId="5" borderId="3" xfId="0" applyFont="1" applyFill="1" applyBorder="1" applyAlignment="1">
      <alignment vertical="center" wrapText="1"/>
    </xf>
    <xf numFmtId="0" fontId="3" fillId="6" borderId="3" xfId="4" applyFill="1" applyBorder="1" applyAlignment="1">
      <alignment vertical="center"/>
    </xf>
    <xf numFmtId="0" fontId="3" fillId="16" borderId="3" xfId="4" applyFill="1" applyBorder="1" applyAlignment="1">
      <alignment vertical="center"/>
    </xf>
    <xf numFmtId="0" fontId="18" fillId="2" borderId="0" xfId="3" applyFont="1" applyFill="1" applyAlignment="1">
      <alignment horizontal="left" vertical="center"/>
    </xf>
    <xf numFmtId="0" fontId="5" fillId="2" borderId="3" xfId="0" applyFont="1" applyFill="1" applyBorder="1" applyAlignment="1">
      <alignment vertical="center"/>
    </xf>
    <xf numFmtId="0" fontId="3" fillId="2" borderId="3" xfId="3" applyFill="1" applyBorder="1" applyAlignment="1">
      <alignment horizontal="left" vertical="center" wrapText="1"/>
    </xf>
    <xf numFmtId="0" fontId="3" fillId="2" borderId="3" xfId="6" applyFill="1" applyBorder="1" applyAlignment="1">
      <alignment horizontal="left" vertical="center" wrapText="1"/>
    </xf>
    <xf numFmtId="0" fontId="5" fillId="2" borderId="0" xfId="0" quotePrefix="1" applyFont="1" applyFill="1" applyAlignment="1">
      <alignment vertical="center"/>
    </xf>
    <xf numFmtId="0" fontId="3" fillId="2" borderId="27" xfId="0" applyFont="1" applyFill="1" applyBorder="1" applyAlignment="1">
      <alignment vertical="center" wrapText="1"/>
    </xf>
    <xf numFmtId="0" fontId="3" fillId="2" borderId="26" xfId="0" applyFont="1" applyFill="1" applyBorder="1" applyAlignment="1">
      <alignment vertical="center" wrapText="1"/>
    </xf>
    <xf numFmtId="0" fontId="3" fillId="17" borderId="27" xfId="0" applyFont="1" applyFill="1" applyBorder="1" applyAlignment="1">
      <alignment vertical="center" wrapText="1"/>
    </xf>
    <xf numFmtId="0" fontId="3" fillId="2" borderId="0" xfId="6" applyFill="1" applyAlignment="1">
      <alignment horizontal="left" vertical="center"/>
    </xf>
    <xf numFmtId="0" fontId="7" fillId="9" borderId="3" xfId="0" applyFont="1" applyFill="1" applyBorder="1" applyAlignment="1">
      <alignment vertical="center" wrapText="1"/>
    </xf>
    <xf numFmtId="0" fontId="16" fillId="8" borderId="3"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20" fillId="7" borderId="1" xfId="0" applyFont="1" applyFill="1" applyBorder="1" applyAlignment="1">
      <alignment vertical="center"/>
    </xf>
    <xf numFmtId="0" fontId="18" fillId="7" borderId="1" xfId="0" applyFont="1" applyFill="1" applyBorder="1" applyAlignment="1">
      <alignment vertical="center"/>
    </xf>
    <xf numFmtId="0" fontId="18" fillId="7" borderId="0" xfId="0" applyFont="1" applyFill="1" applyAlignment="1">
      <alignment vertical="center"/>
    </xf>
    <xf numFmtId="0" fontId="18" fillId="0" borderId="3" xfId="0" applyFont="1" applyBorder="1" applyAlignment="1">
      <alignment vertical="center" wrapText="1"/>
    </xf>
    <xf numFmtId="0" fontId="43" fillId="22" borderId="3" xfId="19" applyFont="1" applyFill="1" applyAlignment="1" applyProtection="1">
      <alignment horizontal="left" vertical="top" wrapText="1"/>
    </xf>
    <xf numFmtId="0" fontId="19" fillId="0" borderId="22" xfId="0" applyFont="1" applyBorder="1" applyAlignment="1">
      <alignment horizontal="center" vertical="center"/>
    </xf>
    <xf numFmtId="0" fontId="47" fillId="22" borderId="3" xfId="19" applyFont="1" applyFill="1" applyAlignment="1" applyProtection="1">
      <alignment horizontal="left" vertical="top" wrapText="1"/>
    </xf>
    <xf numFmtId="0" fontId="47" fillId="22" borderId="3" xfId="19" applyFont="1" applyFill="1" applyAlignment="1" applyProtection="1">
      <alignment vertical="center" wrapText="1"/>
    </xf>
    <xf numFmtId="0" fontId="18" fillId="3" borderId="3" xfId="20" applyProtection="1">
      <alignment vertical="center" wrapText="1"/>
    </xf>
    <xf numFmtId="0" fontId="47" fillId="7" borderId="0" xfId="0" applyFont="1" applyFill="1" applyAlignment="1">
      <alignment vertical="center"/>
    </xf>
    <xf numFmtId="0" fontId="47" fillId="3" borderId="3" xfId="20" applyFont="1" applyProtection="1">
      <alignment vertical="center" wrapText="1"/>
    </xf>
    <xf numFmtId="0" fontId="47" fillId="22" borderId="3" xfId="19" quotePrefix="1" applyFont="1" applyFill="1" applyAlignment="1" applyProtection="1">
      <alignment horizontal="left" vertical="top" wrapText="1"/>
    </xf>
    <xf numFmtId="0" fontId="28" fillId="5" borderId="3" xfId="21" applyProtection="1">
      <alignment vertical="center" wrapText="1"/>
    </xf>
    <xf numFmtId="0" fontId="23" fillId="2" borderId="0" xfId="0" applyFont="1" applyFill="1"/>
    <xf numFmtId="0" fontId="44" fillId="9" borderId="0" xfId="0" applyFont="1" applyFill="1" applyAlignment="1">
      <alignment horizontal="left" vertical="center"/>
    </xf>
    <xf numFmtId="0" fontId="16" fillId="8" borderId="3" xfId="0" applyFont="1" applyFill="1" applyBorder="1" applyAlignment="1">
      <alignment vertical="center" wrapText="1"/>
    </xf>
    <xf numFmtId="0" fontId="28" fillId="9" borderId="3" xfId="0" applyFont="1" applyFill="1" applyBorder="1" applyAlignment="1">
      <alignment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170" fontId="28" fillId="4" borderId="3" xfId="0" applyNumberFormat="1" applyFont="1" applyFill="1" applyBorder="1" applyAlignment="1">
      <alignment vertical="center" wrapText="1"/>
    </xf>
    <xf numFmtId="170" fontId="19" fillId="4" borderId="3" xfId="0" applyNumberFormat="1" applyFont="1" applyFill="1" applyBorder="1" applyAlignment="1">
      <alignment vertical="center" wrapText="1"/>
    </xf>
    <xf numFmtId="170" fontId="28" fillId="4" borderId="3" xfId="0" applyNumberFormat="1" applyFont="1" applyFill="1" applyBorder="1" applyAlignment="1">
      <alignment horizontal="right" vertical="center" wrapText="1"/>
    </xf>
    <xf numFmtId="0" fontId="51" fillId="2" borderId="0" xfId="0" applyFont="1" applyFill="1"/>
    <xf numFmtId="0" fontId="19" fillId="9" borderId="3" xfId="0" applyFont="1" applyFill="1" applyBorder="1" applyAlignment="1">
      <alignment vertical="center" wrapText="1"/>
    </xf>
    <xf numFmtId="175" fontId="28" fillId="4" borderId="3" xfId="1" applyNumberFormat="1" applyFont="1" applyFill="1" applyBorder="1" applyAlignment="1" applyProtection="1">
      <alignment horizontal="right" vertical="center" wrapText="1"/>
    </xf>
    <xf numFmtId="0" fontId="11" fillId="7" borderId="1" xfId="0" applyFont="1" applyFill="1" applyBorder="1" applyAlignment="1">
      <alignment vertical="center"/>
    </xf>
    <xf numFmtId="0" fontId="19" fillId="2" borderId="1" xfId="0" applyFont="1" applyFill="1" applyBorder="1"/>
    <xf numFmtId="0" fontId="5" fillId="2" borderId="0" xfId="0" applyFont="1" applyFill="1"/>
    <xf numFmtId="0" fontId="11" fillId="7" borderId="0" xfId="0" applyFont="1" applyFill="1" applyAlignment="1">
      <alignment vertical="center"/>
    </xf>
    <xf numFmtId="0" fontId="6" fillId="8" borderId="23" xfId="0" applyFont="1" applyFill="1" applyBorder="1" applyAlignment="1">
      <alignment vertical="center" wrapText="1"/>
    </xf>
    <xf numFmtId="0" fontId="6" fillId="8" borderId="4" xfId="0" applyFont="1" applyFill="1" applyBorder="1" applyAlignment="1">
      <alignment vertical="center" wrapText="1"/>
    </xf>
    <xf numFmtId="0" fontId="6" fillId="2" borderId="0" xfId="0" applyFont="1" applyFill="1" applyAlignment="1">
      <alignment vertical="center" wrapText="1"/>
    </xf>
    <xf numFmtId="0" fontId="3" fillId="0" borderId="34" xfId="0" applyFont="1" applyBorder="1" applyAlignment="1">
      <alignment vertical="center" wrapText="1"/>
    </xf>
    <xf numFmtId="0" fontId="3" fillId="0" borderId="33" xfId="0" applyFont="1" applyBorder="1" applyAlignment="1">
      <alignment horizontal="left" vertical="top" wrapText="1"/>
    </xf>
    <xf numFmtId="0" fontId="26" fillId="6" borderId="3" xfId="19" applyFont="1" applyAlignment="1" applyProtection="1">
      <alignment vertical="center" wrapText="1"/>
    </xf>
    <xf numFmtId="0" fontId="3" fillId="2" borderId="0" xfId="0" applyFont="1" applyFill="1" applyAlignment="1">
      <alignment vertical="center" wrapText="1"/>
    </xf>
    <xf numFmtId="0" fontId="51" fillId="2" borderId="0" xfId="0" applyFont="1" applyFill="1" applyAlignment="1">
      <alignment vertical="center"/>
    </xf>
    <xf numFmtId="0" fontId="3" fillId="0" borderId="27" xfId="0" applyFont="1" applyBorder="1" applyAlignment="1">
      <alignment vertical="center" wrapText="1"/>
    </xf>
    <xf numFmtId="0" fontId="3" fillId="0" borderId="25" xfId="0" applyFont="1" applyBorder="1" applyAlignment="1">
      <alignment horizontal="left" vertical="top" wrapText="1"/>
    </xf>
    <xf numFmtId="0" fontId="1" fillId="2" borderId="0" xfId="0" applyFont="1" applyFill="1"/>
    <xf numFmtId="0" fontId="20" fillId="2" borderId="1" xfId="0" applyFont="1" applyFill="1" applyBorder="1" applyAlignment="1">
      <alignment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44" fillId="2" borderId="0" xfId="0" applyFont="1" applyFill="1"/>
    <xf numFmtId="0" fontId="16" fillId="8" borderId="3" xfId="0" applyFont="1" applyFill="1" applyBorder="1" applyAlignment="1">
      <alignment horizontal="left" vertical="center" wrapText="1"/>
    </xf>
    <xf numFmtId="0" fontId="28" fillId="9" borderId="3" xfId="0" applyFont="1" applyFill="1" applyBorder="1" applyAlignment="1">
      <alignment horizontal="left" vertical="center" wrapText="1"/>
    </xf>
    <xf numFmtId="171" fontId="28" fillId="4" borderId="3" xfId="11" applyNumberFormat="1" applyFont="1" applyFill="1" applyBorder="1" applyAlignment="1" applyProtection="1">
      <alignment horizontal="center" vertical="center" wrapText="1"/>
    </xf>
    <xf numFmtId="171" fontId="18" fillId="3" borderId="3" xfId="11" applyNumberFormat="1" applyFont="1" applyFill="1" applyBorder="1" applyAlignment="1" applyProtection="1">
      <alignment vertical="center" wrapText="1"/>
    </xf>
    <xf numFmtId="0" fontId="19" fillId="2" borderId="19" xfId="0" applyFont="1" applyFill="1" applyBorder="1" applyAlignment="1">
      <alignment horizontal="center" vertical="center"/>
    </xf>
    <xf numFmtId="2" fontId="19" fillId="2" borderId="0" xfId="0" applyNumberFormat="1" applyFont="1" applyFill="1"/>
    <xf numFmtId="176" fontId="19" fillId="2" borderId="0" xfId="0" applyNumberFormat="1" applyFont="1" applyFill="1"/>
    <xf numFmtId="43" fontId="19" fillId="2" borderId="0" xfId="11" applyFont="1" applyFill="1" applyProtection="1"/>
    <xf numFmtId="174" fontId="28" fillId="4" borderId="3" xfId="11" applyNumberFormat="1" applyFont="1" applyFill="1" applyBorder="1" applyAlignment="1" applyProtection="1">
      <alignment horizontal="right" vertical="center" wrapText="1"/>
    </xf>
    <xf numFmtId="171" fontId="19" fillId="2" borderId="0" xfId="11" applyNumberFormat="1" applyFont="1" applyFill="1" applyProtection="1"/>
    <xf numFmtId="0" fontId="19" fillId="0" borderId="0" xfId="0" applyFont="1" applyAlignment="1">
      <alignment horizontal="center" vertical="center"/>
    </xf>
    <xf numFmtId="170" fontId="19" fillId="2" borderId="0" xfId="0" applyNumberFormat="1" applyFont="1" applyFill="1"/>
    <xf numFmtId="0" fontId="21" fillId="2" borderId="1" xfId="0" applyFont="1" applyFill="1" applyBorder="1" applyAlignment="1">
      <alignment horizontal="left" vertical="top"/>
    </xf>
    <xf numFmtId="0" fontId="14" fillId="2" borderId="0" xfId="0" applyFont="1" applyFill="1"/>
    <xf numFmtId="0" fontId="15" fillId="11" borderId="7" xfId="0" applyFont="1" applyFill="1" applyBorder="1"/>
    <xf numFmtId="0" fontId="15" fillId="11" borderId="7" xfId="0" applyFont="1" applyFill="1" applyBorder="1" applyAlignment="1">
      <alignment horizontal="center"/>
    </xf>
    <xf numFmtId="0" fontId="5" fillId="12" borderId="8" xfId="0" applyFont="1" applyFill="1" applyBorder="1" applyAlignment="1">
      <alignment horizontal="left"/>
    </xf>
    <xf numFmtId="166" fontId="5" fillId="12" borderId="8" xfId="0" applyNumberFormat="1" applyFont="1" applyFill="1" applyBorder="1"/>
    <xf numFmtId="0" fontId="15" fillId="11" borderId="9" xfId="0" applyFont="1" applyFill="1" applyBorder="1" applyAlignment="1">
      <alignment horizontal="left"/>
    </xf>
    <xf numFmtId="166" fontId="15" fillId="11" borderId="9" xfId="0" applyNumberFormat="1" applyFont="1" applyFill="1" applyBorder="1"/>
    <xf numFmtId="0" fontId="5" fillId="2" borderId="0" xfId="0" applyFont="1" applyFill="1" applyAlignment="1">
      <alignment wrapText="1"/>
    </xf>
    <xf numFmtId="0" fontId="39" fillId="2" borderId="0" xfId="0" applyFont="1" applyFill="1"/>
    <xf numFmtId="0" fontId="5" fillId="2" borderId="0" xfId="0" applyFont="1" applyFill="1" applyAlignment="1">
      <alignment horizontal="center"/>
    </xf>
    <xf numFmtId="0" fontId="6" fillId="8" borderId="4" xfId="0" applyFont="1" applyFill="1" applyBorder="1" applyAlignment="1">
      <alignment horizontal="center" vertical="center" wrapText="1"/>
    </xf>
    <xf numFmtId="0" fontId="11" fillId="13" borderId="3" xfId="0" applyFont="1" applyFill="1" applyBorder="1" applyAlignment="1">
      <alignment horizontal="left" vertical="center"/>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3" fillId="2" borderId="0" xfId="0" applyFont="1" applyFill="1" applyAlignment="1">
      <alignment horizontal="center" vertical="top"/>
    </xf>
    <xf numFmtId="0" fontId="8" fillId="9" borderId="3" xfId="0" applyFont="1" applyFill="1" applyBorder="1" applyAlignment="1">
      <alignment vertical="center" wrapText="1"/>
    </xf>
    <xf numFmtId="0" fontId="3" fillId="16" borderId="3" xfId="14">
      <alignment vertical="center"/>
    </xf>
    <xf numFmtId="0" fontId="52" fillId="6" borderId="3" xfId="0" applyFont="1" applyFill="1" applyBorder="1" applyAlignment="1">
      <alignment vertical="center" wrapText="1"/>
    </xf>
    <xf numFmtId="43" fontId="3" fillId="16" borderId="3" xfId="11" applyFont="1" applyFill="1" applyBorder="1" applyAlignment="1" applyProtection="1">
      <alignment vertical="center"/>
    </xf>
    <xf numFmtId="171" fontId="7" fillId="4" borderId="3" xfId="11" applyNumberFormat="1" applyFont="1" applyFill="1" applyBorder="1" applyAlignment="1" applyProtection="1">
      <alignment vertical="center" wrapText="1"/>
    </xf>
    <xf numFmtId="0" fontId="7" fillId="15" borderId="3" xfId="0" applyFont="1" applyFill="1" applyBorder="1" applyAlignment="1">
      <alignment horizontal="left" vertical="top" wrapText="1"/>
    </xf>
    <xf numFmtId="0" fontId="5" fillId="15" borderId="0" xfId="0" applyFont="1" applyFill="1"/>
    <xf numFmtId="43" fontId="11" fillId="13" borderId="4" xfId="11" applyFont="1" applyFill="1" applyBorder="1" applyAlignment="1" applyProtection="1">
      <alignment horizontal="center" vertical="center" wrapText="1"/>
    </xf>
    <xf numFmtId="43" fontId="11" fillId="13" borderId="3" xfId="11" applyFont="1" applyFill="1" applyBorder="1" applyAlignment="1" applyProtection="1">
      <alignment horizontal="center" vertical="center" wrapText="1"/>
    </xf>
    <xf numFmtId="0" fontId="3" fillId="2" borderId="0" xfId="0" applyFont="1" applyFill="1" applyAlignment="1">
      <alignment horizontal="left" vertical="top"/>
    </xf>
    <xf numFmtId="0" fontId="7" fillId="2" borderId="3" xfId="0" applyFont="1" applyFill="1" applyBorder="1" applyAlignment="1">
      <alignment vertical="center" wrapText="1"/>
    </xf>
    <xf numFmtId="0" fontId="7" fillId="4" borderId="3" xfId="0" applyFont="1" applyFill="1" applyBorder="1" applyAlignment="1">
      <alignment horizontal="center" vertical="center" wrapText="1"/>
    </xf>
    <xf numFmtId="0" fontId="7" fillId="6" borderId="3" xfId="0" applyFont="1" applyFill="1" applyBorder="1" applyAlignment="1">
      <alignment vertical="center" wrapText="1"/>
    </xf>
    <xf numFmtId="43" fontId="7" fillId="4" borderId="3" xfId="11" applyFont="1" applyFill="1" applyBorder="1" applyAlignment="1" applyProtection="1">
      <alignment vertical="center" wrapText="1"/>
    </xf>
    <xf numFmtId="0" fontId="7" fillId="6" borderId="3" xfId="0" applyFont="1" applyFill="1" applyBorder="1" applyAlignment="1">
      <alignment horizontal="left" vertical="top" wrapText="1"/>
    </xf>
    <xf numFmtId="0" fontId="7" fillId="2" borderId="3" xfId="0" applyFont="1" applyFill="1" applyBorder="1" applyAlignment="1">
      <alignment horizontal="left" vertical="center" wrapText="1"/>
    </xf>
    <xf numFmtId="0" fontId="7" fillId="10" borderId="3" xfId="0" applyFont="1" applyFill="1" applyBorder="1" applyAlignment="1">
      <alignment vertical="center"/>
    </xf>
    <xf numFmtId="171" fontId="7" fillId="3" borderId="3" xfId="11" applyNumberFormat="1" applyFont="1" applyFill="1" applyBorder="1" applyAlignment="1" applyProtection="1">
      <alignment vertical="center" wrapText="1"/>
    </xf>
    <xf numFmtId="0" fontId="7" fillId="9" borderId="3" xfId="0" applyFont="1" applyFill="1" applyBorder="1" applyAlignment="1">
      <alignment horizontal="left"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7" fillId="3" borderId="3" xfId="0" applyFont="1" applyFill="1" applyBorder="1" applyAlignment="1">
      <alignment horizontal="right" vertical="center" wrapText="1"/>
    </xf>
    <xf numFmtId="171" fontId="7" fillId="3" borderId="3" xfId="11" applyNumberFormat="1" applyFont="1" applyFill="1" applyBorder="1" applyAlignment="1" applyProtection="1">
      <alignment horizontal="center" vertical="center" wrapText="1"/>
    </xf>
    <xf numFmtId="171" fontId="7" fillId="10" borderId="3" xfId="11" applyNumberFormat="1" applyFont="1" applyFill="1" applyBorder="1" applyAlignment="1" applyProtection="1">
      <alignment vertical="center"/>
    </xf>
    <xf numFmtId="0" fontId="21" fillId="2" borderId="1" xfId="0" applyFont="1" applyFill="1" applyBorder="1" applyAlignment="1">
      <alignment horizontal="left" vertical="center"/>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0" xfId="0" applyFont="1" applyFill="1" applyAlignment="1">
      <alignment horizontal="left" vertical="center"/>
    </xf>
    <xf numFmtId="0" fontId="14" fillId="2" borderId="0" xfId="0" applyFont="1" applyFill="1" applyAlignment="1">
      <alignment vertical="center"/>
    </xf>
    <xf numFmtId="0" fontId="19" fillId="2" borderId="0" xfId="0" applyFont="1" applyFill="1" applyAlignment="1">
      <alignment horizontal="left" vertical="center" wrapText="1"/>
    </xf>
    <xf numFmtId="0" fontId="15" fillId="11" borderId="7"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pivotButton="1" applyFont="1" applyFill="1" applyAlignment="1">
      <alignment horizontal="center" vertical="center"/>
    </xf>
    <xf numFmtId="0" fontId="5" fillId="2" borderId="0" xfId="0" pivotButton="1" applyFont="1" applyFill="1" applyAlignment="1">
      <alignment horizontal="left" vertical="center"/>
    </xf>
    <xf numFmtId="0" fontId="5" fillId="12" borderId="8" xfId="0" applyFont="1" applyFill="1" applyBorder="1" applyAlignment="1">
      <alignment horizontal="left" vertical="center"/>
    </xf>
    <xf numFmtId="166" fontId="5" fillId="12" borderId="8" xfId="0" applyNumberFormat="1" applyFont="1" applyFill="1" applyBorder="1" applyAlignment="1">
      <alignment vertical="center"/>
    </xf>
    <xf numFmtId="0" fontId="5" fillId="2" borderId="0" xfId="0" applyFont="1" applyFill="1" applyAlignment="1">
      <alignment horizontal="center" vertical="center"/>
    </xf>
    <xf numFmtId="0" fontId="6" fillId="0" borderId="0" xfId="0" applyFont="1" applyAlignment="1">
      <alignment horizontal="center" vertical="center" wrapText="1"/>
    </xf>
    <xf numFmtId="0" fontId="15" fillId="11" borderId="9" xfId="0" applyFont="1" applyFill="1" applyBorder="1" applyAlignment="1">
      <alignment horizontal="left" vertical="center"/>
    </xf>
    <xf numFmtId="166" fontId="15" fillId="11" borderId="9" xfId="0" applyNumberFormat="1" applyFont="1" applyFill="1" applyBorder="1" applyAlignment="1">
      <alignment horizontal="left" vertical="center"/>
    </xf>
    <xf numFmtId="0" fontId="19" fillId="0" borderId="22" xfId="0" applyFont="1" applyBorder="1" applyAlignment="1">
      <alignment horizontal="center" vertical="center" wrapText="1"/>
    </xf>
    <xf numFmtId="0" fontId="41" fillId="21" borderId="0" xfId="0" applyFont="1" applyFill="1" applyAlignment="1">
      <alignment horizontal="left" vertical="center"/>
    </xf>
    <xf numFmtId="166" fontId="41" fillId="21" borderId="0" xfId="0" applyNumberFormat="1" applyFont="1" applyFill="1" applyAlignment="1">
      <alignment vertical="center"/>
    </xf>
    <xf numFmtId="0" fontId="3" fillId="2" borderId="0" xfId="0" applyFont="1" applyFill="1" applyAlignment="1">
      <alignment horizontal="center" vertical="center"/>
    </xf>
    <xf numFmtId="0" fontId="3" fillId="16" borderId="3" xfId="14" applyAlignment="1">
      <alignment vertical="center" wrapText="1"/>
    </xf>
    <xf numFmtId="0" fontId="3" fillId="16" borderId="3" xfId="14" applyAlignment="1">
      <alignment horizontal="center" vertical="center"/>
    </xf>
    <xf numFmtId="43" fontId="7" fillId="4" borderId="3" xfId="11" applyFont="1" applyFill="1" applyBorder="1" applyAlignment="1" applyProtection="1">
      <alignment horizontal="right" vertical="center" wrapText="1"/>
    </xf>
    <xf numFmtId="0" fontId="7" fillId="15" borderId="3" xfId="0" applyFont="1" applyFill="1" applyBorder="1" applyAlignment="1">
      <alignment horizontal="left" vertical="center" wrapText="1"/>
    </xf>
    <xf numFmtId="0" fontId="5" fillId="15" borderId="0" xfId="0" applyFont="1" applyFill="1" applyAlignment="1">
      <alignment vertical="center"/>
    </xf>
    <xf numFmtId="0" fontId="27" fillId="13" borderId="4" xfId="0" applyFont="1" applyFill="1" applyBorder="1" applyAlignment="1">
      <alignment horizontal="center" vertical="center" wrapText="1"/>
    </xf>
    <xf numFmtId="43" fontId="11" fillId="13" borderId="4" xfId="11" applyFont="1" applyFill="1" applyBorder="1" applyAlignment="1" applyProtection="1">
      <alignment horizontal="right" vertical="center" wrapText="1"/>
    </xf>
    <xf numFmtId="43" fontId="11" fillId="13" borderId="3" xfId="11" applyFont="1" applyFill="1" applyBorder="1" applyAlignment="1" applyProtection="1">
      <alignment horizontal="right" vertical="center" wrapText="1"/>
    </xf>
    <xf numFmtId="0" fontId="3" fillId="2" borderId="0" xfId="0" applyFont="1" applyFill="1" applyAlignment="1">
      <alignment horizontal="left" vertical="center"/>
    </xf>
    <xf numFmtId="0" fontId="5" fillId="2" borderId="3" xfId="0" applyFont="1" applyFill="1" applyBorder="1" applyAlignment="1">
      <alignment horizontal="left" vertical="center"/>
    </xf>
    <xf numFmtId="0" fontId="7" fillId="2" borderId="3" xfId="0" applyFont="1" applyFill="1" applyBorder="1" applyAlignment="1">
      <alignment horizontal="center" vertical="center" wrapText="1"/>
    </xf>
    <xf numFmtId="43" fontId="7" fillId="4" borderId="3" xfId="11" applyFont="1" applyFill="1" applyBorder="1" applyAlignment="1" applyProtection="1">
      <alignment horizontal="center" vertical="center" wrapText="1"/>
    </xf>
    <xf numFmtId="0" fontId="52" fillId="6" borderId="3" xfId="0" applyFont="1" applyFill="1" applyBorder="1" applyAlignment="1">
      <alignment horizontal="left" vertical="center" wrapText="1"/>
    </xf>
    <xf numFmtId="43" fontId="7" fillId="3" borderId="3" xfId="1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54" fillId="6" borderId="3" xfId="0" applyFont="1" applyFill="1" applyBorder="1" applyAlignment="1">
      <alignment horizontal="left" vertical="center" wrapText="1"/>
    </xf>
    <xf numFmtId="0" fontId="7" fillId="4" borderId="3" xfId="0" applyFont="1" applyFill="1" applyBorder="1" applyAlignment="1">
      <alignment horizontal="right" vertical="center" wrapText="1"/>
    </xf>
    <xf numFmtId="0" fontId="5" fillId="0" borderId="2" xfId="0" applyFont="1" applyBorder="1" applyAlignment="1">
      <alignment horizontal="left" vertical="center" wrapText="1"/>
    </xf>
    <xf numFmtId="43" fontId="7" fillId="3" borderId="3" xfId="11" applyFont="1" applyFill="1" applyBorder="1" applyAlignment="1" applyProtection="1">
      <alignment horizontal="right" vertical="center" wrapText="1"/>
    </xf>
    <xf numFmtId="173" fontId="7" fillId="3" borderId="3" xfId="0" applyNumberFormat="1" applyFont="1" applyFill="1" applyBorder="1" applyAlignment="1">
      <alignment horizontal="left" vertical="center" wrapText="1"/>
    </xf>
    <xf numFmtId="169" fontId="7" fillId="3" borderId="3" xfId="11" applyNumberFormat="1" applyFont="1" applyFill="1" applyBorder="1" applyAlignment="1" applyProtection="1">
      <alignment horizontal="left" vertical="center" wrapText="1"/>
    </xf>
    <xf numFmtId="171" fontId="7" fillId="4" borderId="3" xfId="11" applyNumberFormat="1" applyFont="1" applyFill="1" applyBorder="1" applyAlignment="1" applyProtection="1">
      <alignment horizontal="center" vertical="center" wrapText="1"/>
    </xf>
    <xf numFmtId="171" fontId="7" fillId="4" borderId="3" xfId="11" applyNumberFormat="1" applyFont="1" applyFill="1" applyBorder="1" applyAlignment="1" applyProtection="1">
      <alignment horizontal="right" vertical="center" wrapText="1"/>
    </xf>
    <xf numFmtId="9" fontId="7" fillId="4" borderId="3" xfId="1" applyFont="1" applyFill="1" applyBorder="1" applyAlignment="1" applyProtection="1">
      <alignment horizontal="right" vertical="center" wrapText="1"/>
    </xf>
    <xf numFmtId="0" fontId="21" fillId="2" borderId="1" xfId="3" applyFont="1" applyFill="1" applyBorder="1" applyAlignment="1">
      <alignment horizontal="left" vertical="center" wrapText="1"/>
    </xf>
    <xf numFmtId="0" fontId="21" fillId="2" borderId="1" xfId="3" applyFont="1" applyFill="1" applyBorder="1" applyAlignment="1">
      <alignment horizontal="left" vertical="center"/>
    </xf>
    <xf numFmtId="0" fontId="0" fillId="2" borderId="0" xfId="0" applyFill="1"/>
    <xf numFmtId="0" fontId="24" fillId="2" borderId="13" xfId="0" applyFont="1" applyFill="1" applyBorder="1" applyAlignment="1">
      <alignment vertical="top" wrapText="1"/>
    </xf>
    <xf numFmtId="0" fontId="24" fillId="2" borderId="0" xfId="0" applyFont="1" applyFill="1" applyAlignment="1">
      <alignment vertical="top"/>
    </xf>
    <xf numFmtId="0" fontId="24" fillId="2" borderId="0" xfId="0" applyFont="1" applyFill="1" applyAlignment="1">
      <alignmen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0" fillId="2" borderId="0" xfId="0" applyFill="1" applyAlignment="1">
      <alignment wrapText="1"/>
    </xf>
    <xf numFmtId="0" fontId="6" fillId="8" borderId="3" xfId="0" applyFont="1" applyFill="1" applyBorder="1" applyAlignment="1">
      <alignment horizontal="center" vertical="top" wrapText="1"/>
    </xf>
    <xf numFmtId="0" fontId="3" fillId="3" borderId="3" xfId="0" applyFont="1" applyFill="1" applyBorder="1" applyAlignment="1">
      <alignment horizontal="right" vertical="center"/>
    </xf>
    <xf numFmtId="0" fontId="3" fillId="2" borderId="3" xfId="4" applyFill="1" applyBorder="1" applyAlignment="1">
      <alignment vertical="center" wrapText="1"/>
    </xf>
    <xf numFmtId="9" fontId="3" fillId="3" borderId="3" xfId="1" applyFont="1" applyFill="1" applyBorder="1" applyAlignment="1" applyProtection="1">
      <alignment horizontal="right" vertical="center"/>
    </xf>
    <xf numFmtId="171" fontId="3" fillId="3" borderId="3" xfId="11" applyNumberFormat="1" applyFont="1" applyFill="1" applyBorder="1" applyAlignment="1" applyProtection="1">
      <alignment horizontal="right" vertical="center"/>
    </xf>
    <xf numFmtId="0" fontId="57" fillId="0" borderId="3" xfId="0" applyFont="1" applyBorder="1" applyAlignment="1">
      <alignment vertical="center" wrapText="1"/>
    </xf>
    <xf numFmtId="166" fontId="58" fillId="3" borderId="3" xfId="11" applyNumberFormat="1" applyFont="1" applyFill="1" applyBorder="1" applyAlignment="1" applyProtection="1">
      <alignment vertical="center" wrapText="1"/>
    </xf>
    <xf numFmtId="0" fontId="59" fillId="2" borderId="3" xfId="0" applyFont="1" applyFill="1" applyBorder="1" applyAlignment="1">
      <alignment vertical="center" wrapText="1"/>
    </xf>
    <xf numFmtId="0" fontId="57" fillId="2" borderId="3" xfId="0" applyFont="1" applyFill="1" applyBorder="1" applyAlignment="1">
      <alignment vertical="center" wrapText="1"/>
    </xf>
    <xf numFmtId="0" fontId="2" fillId="2" borderId="4" xfId="2" applyFill="1" applyBorder="1" applyAlignment="1" applyProtection="1">
      <alignment vertical="center" wrapText="1"/>
    </xf>
    <xf numFmtId="166" fontId="7" fillId="3" borderId="3" xfId="11" applyNumberFormat="1" applyFont="1" applyFill="1" applyBorder="1" applyAlignment="1" applyProtection="1">
      <alignment vertical="center" wrapText="1"/>
    </xf>
    <xf numFmtId="0" fontId="3" fillId="2" borderId="3" xfId="0" applyFont="1" applyFill="1" applyBorder="1" applyAlignment="1">
      <alignment vertical="center" wrapText="1"/>
    </xf>
    <xf numFmtId="166" fontId="7" fillId="3" borderId="3" xfId="11" applyNumberFormat="1" applyFont="1" applyFill="1" applyBorder="1" applyAlignment="1" applyProtection="1">
      <alignment horizontal="left" vertical="center" wrapText="1" indent="5"/>
    </xf>
    <xf numFmtId="0" fontId="5" fillId="2" borderId="4" xfId="0" applyFont="1" applyFill="1" applyBorder="1" applyAlignment="1">
      <alignment vertical="center" wrapText="1"/>
    </xf>
    <xf numFmtId="169" fontId="7" fillId="3" borderId="3" xfId="11" applyNumberFormat="1" applyFont="1" applyFill="1" applyBorder="1" applyAlignment="1" applyProtection="1">
      <alignment vertical="center" wrapText="1"/>
    </xf>
    <xf numFmtId="172" fontId="7" fillId="3" borderId="3" xfId="11" applyNumberFormat="1" applyFont="1" applyFill="1" applyBorder="1" applyAlignment="1" applyProtection="1">
      <alignment vertical="center" wrapText="1"/>
    </xf>
    <xf numFmtId="173" fontId="7" fillId="3" borderId="3" xfId="11" applyNumberFormat="1" applyFont="1" applyFill="1" applyBorder="1" applyAlignment="1" applyProtection="1">
      <alignment horizontal="left" vertical="center" wrapText="1" indent="5"/>
    </xf>
    <xf numFmtId="0" fontId="23" fillId="2" borderId="0" xfId="0" applyFont="1" applyFill="1" applyAlignment="1">
      <alignment wrapText="1"/>
    </xf>
    <xf numFmtId="0" fontId="5" fillId="0" borderId="3" xfId="0" applyFont="1" applyBorder="1" applyAlignment="1">
      <alignment vertical="center"/>
    </xf>
    <xf numFmtId="0" fontId="3" fillId="7" borderId="0" xfId="8" applyFont="1" applyFill="1" applyAlignment="1">
      <alignment vertical="center"/>
    </xf>
    <xf numFmtId="0" fontId="7" fillId="2" borderId="2" xfId="0" applyFont="1" applyFill="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0" fontId="5" fillId="2" borderId="0" xfId="0" applyFont="1" applyFill="1" applyAlignment="1">
      <alignment horizontal="left" vertical="top"/>
    </xf>
    <xf numFmtId="0" fontId="37" fillId="11" borderId="7" xfId="0" applyFont="1" applyFill="1" applyBorder="1"/>
    <xf numFmtId="0" fontId="37" fillId="11" borderId="7" xfId="0" applyFont="1" applyFill="1" applyBorder="1" applyAlignment="1">
      <alignment horizontal="center" wrapText="1"/>
    </xf>
    <xf numFmtId="0" fontId="5" fillId="2" borderId="0" xfId="0" pivotButton="1" applyFont="1" applyFill="1" applyAlignment="1">
      <alignment horizontal="left" vertical="top"/>
    </xf>
    <xf numFmtId="0" fontId="0" fillId="20" borderId="8" xfId="0" applyFill="1" applyBorder="1" applyAlignment="1">
      <alignment horizontal="left"/>
    </xf>
    <xf numFmtId="170" fontId="0" fillId="20" borderId="8" xfId="0" applyNumberFormat="1" applyFill="1" applyBorder="1"/>
    <xf numFmtId="0" fontId="0" fillId="12" borderId="8" xfId="0" applyFill="1" applyBorder="1" applyAlignment="1">
      <alignment horizontal="left"/>
    </xf>
    <xf numFmtId="170" fontId="0" fillId="12" borderId="8" xfId="0" applyNumberFormat="1" applyFill="1" applyBorder="1"/>
    <xf numFmtId="0" fontId="6" fillId="0" borderId="0" xfId="0" applyFont="1" applyAlignment="1">
      <alignment horizontal="left" vertical="top" wrapText="1"/>
    </xf>
    <xf numFmtId="0" fontId="37" fillId="11" borderId="9" xfId="0" applyFont="1" applyFill="1" applyBorder="1" applyAlignment="1">
      <alignment horizontal="left"/>
    </xf>
    <xf numFmtId="170" fontId="37" fillId="11" borderId="9" xfId="0" applyNumberFormat="1" applyFont="1" applyFill="1" applyBorder="1"/>
    <xf numFmtId="0" fontId="6" fillId="8" borderId="23" xfId="0" applyFont="1" applyFill="1" applyBorder="1" applyAlignment="1">
      <alignment horizontal="center" vertical="top" wrapText="1"/>
    </xf>
    <xf numFmtId="0" fontId="5" fillId="2" borderId="0" xfId="0" applyFont="1" applyFill="1" applyAlignment="1">
      <alignment horizontal="center" vertical="top"/>
    </xf>
    <xf numFmtId="0" fontId="20" fillId="13" borderId="3" xfId="0" applyFont="1" applyFill="1" applyBorder="1" applyAlignment="1">
      <alignment horizontal="left" vertical="center"/>
    </xf>
    <xf numFmtId="0" fontId="16" fillId="13" borderId="4"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30" fillId="9" borderId="3" xfId="0" applyFont="1" applyFill="1" applyBorder="1" applyAlignment="1">
      <alignment vertical="center" wrapText="1"/>
    </xf>
    <xf numFmtId="0" fontId="3" fillId="16" borderId="3" xfId="15">
      <alignment vertical="center"/>
    </xf>
    <xf numFmtId="0" fontId="3" fillId="16" borderId="3" xfId="15" applyAlignment="1">
      <alignment horizontal="right" vertical="center"/>
    </xf>
    <xf numFmtId="170" fontId="18" fillId="4" borderId="3" xfId="0" applyNumberFormat="1" applyFont="1" applyFill="1" applyBorder="1" applyAlignment="1">
      <alignment horizontal="center" vertical="center" wrapText="1"/>
    </xf>
    <xf numFmtId="0" fontId="28" fillId="15" borderId="3" xfId="0" applyFont="1" applyFill="1" applyBorder="1" applyAlignment="1">
      <alignment horizontal="left" vertical="top" wrapText="1"/>
    </xf>
    <xf numFmtId="0" fontId="28" fillId="15" borderId="3" xfId="0" applyFont="1" applyFill="1" applyBorder="1" applyAlignment="1">
      <alignment vertical="center" wrapText="1"/>
    </xf>
    <xf numFmtId="0" fontId="16" fillId="13" borderId="4" xfId="0" applyFont="1" applyFill="1" applyBorder="1" applyAlignment="1">
      <alignment horizontal="right" vertical="center" wrapText="1"/>
    </xf>
    <xf numFmtId="170" fontId="16" fillId="13" borderId="4" xfId="0" applyNumberFormat="1"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4" xfId="0" applyFont="1" applyFill="1" applyBorder="1" applyAlignment="1">
      <alignment vertical="center" wrapText="1"/>
    </xf>
    <xf numFmtId="170" fontId="7" fillId="3" borderId="4" xfId="0" applyNumberFormat="1" applyFont="1" applyFill="1" applyBorder="1" applyAlignment="1">
      <alignment horizontal="center" vertical="center" wrapText="1"/>
    </xf>
    <xf numFmtId="170" fontId="7" fillId="4" borderId="4" xfId="0" applyNumberFormat="1" applyFont="1" applyFill="1" applyBorder="1" applyAlignment="1">
      <alignment horizontal="center" vertical="center" wrapText="1"/>
    </xf>
    <xf numFmtId="0" fontId="7" fillId="6" borderId="4" xfId="0" applyFont="1" applyFill="1" applyBorder="1" applyAlignment="1">
      <alignment horizontal="left" vertical="top" wrapText="1"/>
    </xf>
    <xf numFmtId="167" fontId="7" fillId="10" borderId="4" xfId="0" applyNumberFormat="1" applyFont="1" applyFill="1" applyBorder="1" applyAlignment="1">
      <alignment horizontal="right" vertical="center" wrapText="1"/>
    </xf>
    <xf numFmtId="0" fontId="7" fillId="5" borderId="3" xfId="0" applyFont="1" applyFill="1" applyBorder="1" applyAlignment="1">
      <alignment horizontal="left" vertical="top" wrapText="1"/>
    </xf>
    <xf numFmtId="0" fontId="7" fillId="9" borderId="3" xfId="0" applyFont="1" applyFill="1" applyBorder="1" applyAlignment="1">
      <alignment horizontal="center" vertical="center" wrapText="1"/>
    </xf>
    <xf numFmtId="170" fontId="7" fillId="3" borderId="3" xfId="0" applyNumberFormat="1" applyFont="1" applyFill="1" applyBorder="1" applyAlignment="1">
      <alignment horizontal="center" vertical="center" wrapText="1"/>
    </xf>
    <xf numFmtId="170" fontId="7" fillId="4" borderId="3" xfId="0" applyNumberFormat="1" applyFont="1" applyFill="1" applyBorder="1" applyAlignment="1">
      <alignment horizontal="center" vertical="center" wrapText="1"/>
    </xf>
    <xf numFmtId="167" fontId="7" fillId="10" borderId="3" xfId="0" applyNumberFormat="1" applyFont="1" applyFill="1" applyBorder="1" applyAlignment="1">
      <alignment horizontal="right" vertical="center" wrapText="1"/>
    </xf>
    <xf numFmtId="170" fontId="7" fillId="10" borderId="3" xfId="0" applyNumberFormat="1" applyFont="1" applyFill="1" applyBorder="1" applyAlignment="1">
      <alignment horizontal="center" vertical="center" wrapText="1"/>
    </xf>
    <xf numFmtId="0" fontId="32" fillId="9" borderId="3" xfId="0" applyFont="1" applyFill="1" applyBorder="1" applyAlignment="1">
      <alignment vertical="center" wrapText="1"/>
    </xf>
    <xf numFmtId="167" fontId="7" fillId="10" borderId="3" xfId="0" applyNumberFormat="1" applyFont="1" applyFill="1" applyBorder="1" applyAlignment="1">
      <alignment vertical="center" wrapText="1"/>
    </xf>
    <xf numFmtId="0" fontId="27" fillId="14" borderId="1" xfId="0" applyFont="1" applyFill="1" applyBorder="1" applyAlignment="1">
      <alignment vertical="center"/>
    </xf>
    <xf numFmtId="0" fontId="7" fillId="14" borderId="1" xfId="0" applyFont="1" applyFill="1" applyBorder="1" applyAlignment="1">
      <alignment horizontal="center" vertical="center"/>
    </xf>
    <xf numFmtId="0" fontId="7" fillId="14" borderId="1"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28" fillId="2" borderId="0" xfId="0" applyFont="1" applyFill="1" applyAlignment="1">
      <alignment vertical="center"/>
    </xf>
    <xf numFmtId="0" fontId="0" fillId="2" borderId="0" xfId="0" applyFill="1" applyAlignment="1">
      <alignment vertical="center"/>
    </xf>
    <xf numFmtId="0" fontId="7" fillId="14" borderId="0" xfId="0" applyFont="1" applyFill="1" applyAlignment="1">
      <alignment vertical="center"/>
    </xf>
    <xf numFmtId="0" fontId="7" fillId="14" borderId="0" xfId="0" applyFont="1" applyFill="1" applyAlignment="1">
      <alignment horizontal="center" vertical="center"/>
    </xf>
    <xf numFmtId="0" fontId="49" fillId="14" borderId="0" xfId="0" quotePrefix="1" applyFont="1" applyFill="1" applyAlignment="1">
      <alignment vertical="center"/>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7" fillId="2" borderId="0" xfId="0" applyFont="1" applyFill="1" applyAlignment="1">
      <alignment vertical="center" wrapText="1"/>
    </xf>
    <xf numFmtId="0" fontId="44" fillId="14" borderId="0" xfId="0" quotePrefix="1" applyFont="1" applyFill="1" applyAlignment="1">
      <alignment vertical="center"/>
    </xf>
    <xf numFmtId="0" fontId="6" fillId="25" borderId="3" xfId="0" applyFont="1" applyFill="1" applyBorder="1" applyAlignment="1">
      <alignment vertical="center"/>
    </xf>
    <xf numFmtId="0" fontId="6" fillId="25" borderId="3" xfId="0" applyFont="1" applyFill="1" applyBorder="1" applyAlignment="1">
      <alignment horizontal="center" vertical="center"/>
    </xf>
    <xf numFmtId="0" fontId="7" fillId="24" borderId="3" xfId="0" applyFont="1" applyFill="1" applyBorder="1" applyAlignment="1">
      <alignment vertical="center"/>
    </xf>
    <xf numFmtId="0" fontId="43" fillId="2" borderId="3" xfId="19" applyFont="1" applyFill="1" applyAlignment="1" applyProtection="1">
      <alignment horizontal="center" vertical="center" wrapText="1"/>
    </xf>
    <xf numFmtId="0" fontId="29" fillId="24" borderId="3" xfId="0" applyFont="1" applyFill="1" applyBorder="1" applyAlignment="1">
      <alignment vertical="center"/>
    </xf>
    <xf numFmtId="170" fontId="29" fillId="23" borderId="3" xfId="0" applyNumberFormat="1" applyFont="1" applyFill="1" applyBorder="1" applyAlignment="1">
      <alignment horizontal="right" vertical="center"/>
    </xf>
    <xf numFmtId="0" fontId="7" fillId="24" borderId="3" xfId="0" applyFont="1" applyFill="1" applyBorder="1" applyAlignment="1">
      <alignment vertical="center" wrapText="1"/>
    </xf>
    <xf numFmtId="170" fontId="7" fillId="23" borderId="3" xfId="0" applyNumberFormat="1" applyFont="1" applyFill="1" applyBorder="1" applyAlignment="1">
      <alignment horizontal="right" vertical="center"/>
    </xf>
    <xf numFmtId="0" fontId="29" fillId="24" borderId="3" xfId="0" applyFont="1" applyFill="1" applyBorder="1" applyAlignment="1">
      <alignment vertical="center" wrapText="1"/>
    </xf>
    <xf numFmtId="9" fontId="29" fillId="23" borderId="3" xfId="0" applyNumberFormat="1" applyFont="1" applyFill="1" applyBorder="1" applyAlignment="1">
      <alignment horizontal="right" vertical="center" wrapText="1"/>
    </xf>
    <xf numFmtId="0" fontId="34" fillId="2" borderId="0" xfId="0" applyFont="1" applyFill="1" applyAlignment="1">
      <alignment vertical="center"/>
    </xf>
    <xf numFmtId="0" fontId="0" fillId="2" borderId="0" xfId="0" applyFill="1" applyAlignment="1">
      <alignment horizontal="center" vertical="center"/>
    </xf>
    <xf numFmtId="0" fontId="43" fillId="2" borderId="22" xfId="3" applyFont="1" applyFill="1" applyBorder="1" applyAlignment="1">
      <alignment horizontal="left" vertical="center" wrapText="1"/>
    </xf>
    <xf numFmtId="9" fontId="7" fillId="3" borderId="3" xfId="1" applyFont="1" applyFill="1" applyBorder="1" applyAlignment="1" applyProtection="1">
      <alignment horizontal="right" vertical="center" wrapText="1"/>
    </xf>
    <xf numFmtId="177" fontId="7" fillId="3" borderId="3" xfId="11" applyNumberFormat="1" applyFont="1" applyFill="1" applyBorder="1" applyAlignment="1" applyProtection="1">
      <alignment horizontal="right" vertical="center" wrapText="1"/>
    </xf>
    <xf numFmtId="0" fontId="21" fillId="2" borderId="1" xfId="3" applyFont="1" applyFill="1" applyBorder="1" applyAlignment="1" applyProtection="1">
      <alignment horizontal="left" vertical="center"/>
      <protection locked="0" hidden="1"/>
    </xf>
    <xf numFmtId="0" fontId="12" fillId="2" borderId="1" xfId="3" applyFont="1" applyFill="1" applyBorder="1" applyAlignment="1" applyProtection="1">
      <alignment horizontal="left" vertical="center"/>
      <protection locked="0" hidden="1"/>
    </xf>
    <xf numFmtId="0" fontId="3" fillId="2" borderId="0" xfId="3" applyFill="1" applyAlignment="1" applyProtection="1">
      <alignment horizontal="left" vertical="center"/>
      <protection locked="0" hidden="1"/>
    </xf>
    <xf numFmtId="0" fontId="3" fillId="2" borderId="1" xfId="3" applyFill="1" applyBorder="1" applyAlignment="1" applyProtection="1">
      <alignment horizontal="left" vertical="center"/>
      <protection locked="0" hidden="1"/>
    </xf>
    <xf numFmtId="0" fontId="7" fillId="2" borderId="38" xfId="0" applyFont="1" applyFill="1" applyBorder="1" applyAlignment="1">
      <alignment vertical="center" wrapText="1"/>
    </xf>
    <xf numFmtId="0" fontId="5" fillId="0" borderId="38" xfId="0" applyFont="1" applyBorder="1" applyAlignment="1">
      <alignment vertical="center" wrapText="1"/>
    </xf>
    <xf numFmtId="0" fontId="7" fillId="9" borderId="18" xfId="0" applyFont="1" applyFill="1" applyBorder="1" applyAlignment="1">
      <alignment horizontal="left" vertical="center" wrapText="1"/>
    </xf>
    <xf numFmtId="0" fontId="7" fillId="9" borderId="36" xfId="0" applyFont="1" applyFill="1" applyBorder="1" applyAlignment="1">
      <alignment horizontal="left" vertical="center" wrapText="1"/>
    </xf>
    <xf numFmtId="0" fontId="7" fillId="9" borderId="2" xfId="0" applyFont="1" applyFill="1" applyBorder="1" applyAlignment="1">
      <alignment horizontal="left" vertical="center" wrapText="1"/>
    </xf>
    <xf numFmtId="0" fontId="5" fillId="6" borderId="24" xfId="3" applyFont="1" applyFill="1" applyBorder="1" applyAlignment="1">
      <alignment horizontal="left" vertical="center" wrapText="1"/>
    </xf>
    <xf numFmtId="0" fontId="5" fillId="6" borderId="37" xfId="3" applyFont="1" applyFill="1" applyBorder="1" applyAlignment="1">
      <alignment horizontal="left"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26" xfId="0" applyFont="1" applyBorder="1" applyAlignment="1">
      <alignment vertical="center" wrapText="1"/>
    </xf>
    <xf numFmtId="0" fontId="6" fillId="8" borderId="0" xfId="0" applyFont="1" applyFill="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20" fillId="2" borderId="1" xfId="3" applyFont="1" applyFill="1" applyBorder="1" applyAlignment="1">
      <alignment horizontal="left" vertical="center" wrapText="1"/>
    </xf>
    <xf numFmtId="0" fontId="19" fillId="2" borderId="11"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19" fillId="2" borderId="12" xfId="3" applyFont="1" applyFill="1" applyBorder="1" applyAlignment="1">
      <alignment horizontal="left" vertical="center" wrapText="1"/>
    </xf>
    <xf numFmtId="0" fontId="18" fillId="2" borderId="14"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15" xfId="0" applyFont="1" applyFill="1" applyBorder="1" applyAlignment="1">
      <alignment horizontal="left" vertical="top" wrapText="1"/>
    </xf>
    <xf numFmtId="0" fontId="3" fillId="2" borderId="10" xfId="3" applyFill="1" applyBorder="1" applyAlignment="1" applyProtection="1">
      <alignment horizontal="left" vertical="top" wrapText="1"/>
      <protection locked="0" hidden="1"/>
    </xf>
    <xf numFmtId="0" fontId="25" fillId="2" borderId="0" xfId="3" applyFont="1" applyFill="1" applyAlignment="1" applyProtection="1">
      <alignment horizontal="justify" vertical="center" wrapText="1"/>
      <protection locked="0" hidden="1"/>
    </xf>
    <xf numFmtId="0" fontId="6" fillId="8" borderId="29" xfId="0" applyFont="1" applyFill="1" applyBorder="1" applyAlignment="1">
      <alignment horizontal="center" vertical="center" wrapText="1"/>
    </xf>
    <xf numFmtId="0" fontId="11" fillId="2" borderId="22" xfId="3" applyFont="1" applyFill="1" applyBorder="1" applyAlignment="1">
      <alignment horizontal="center" vertical="center" wrapText="1"/>
    </xf>
    <xf numFmtId="0" fontId="43" fillId="0" borderId="22" xfId="3" applyFont="1" applyBorder="1" applyAlignment="1">
      <alignment horizontal="center" vertical="center" wrapText="1"/>
    </xf>
  </cellXfs>
  <cellStyles count="22">
    <cellStyle name="Comma" xfId="11" builtinId="3"/>
    <cellStyle name="Comma 2" xfId="13" xr:uid="{00000000-0005-0000-0000-000001000000}"/>
    <cellStyle name="Comment_text" xfId="19" xr:uid="{F1E81A0B-63E5-4975-B12E-0353963E682F}"/>
    <cellStyle name="Data_entry" xfId="20" xr:uid="{CB570235-9D08-4FCA-8BD6-407958E1484B}"/>
    <cellStyle name="Hyperlink" xfId="2" builtinId="8"/>
    <cellStyle name="List_entry" xfId="21" xr:uid="{66B06053-659B-441C-B873-AD428A5E25FB}"/>
    <cellStyle name="N_Calc1" xfId="17" xr:uid="{00000000-0005-0000-0000-000003000000}"/>
    <cellStyle name="N_Table1_Header" xfId="16" xr:uid="{00000000-0005-0000-0000-000004000000}"/>
    <cellStyle name="NoData" xfId="14" xr:uid="{00000000-0005-0000-0000-000005000000}"/>
    <cellStyle name="NoData 2" xfId="15" xr:uid="{00000000-0005-0000-0000-000006000000}"/>
    <cellStyle name="NoData 3" xfId="18" xr:uid="{00000000-0005-0000-0000-000007000000}"/>
    <cellStyle name="Normal" xfId="0" builtinId="0"/>
    <cellStyle name="Normal 10 2" xfId="9" xr:uid="{00000000-0005-0000-0000-000009000000}"/>
    <cellStyle name="Normal 10 2 2" xfId="10" xr:uid="{00000000-0005-0000-0000-00000A000000}"/>
    <cellStyle name="Normal 2" xfId="3" xr:uid="{00000000-0005-0000-0000-00000B000000}"/>
    <cellStyle name="Normal 2 11" xfId="6" xr:uid="{00000000-0005-0000-0000-00000C000000}"/>
    <cellStyle name="Normal 2 2 4" xfId="7" xr:uid="{00000000-0005-0000-0000-00000D000000}"/>
    <cellStyle name="Normal_Book3" xfId="4" xr:uid="{00000000-0005-0000-0000-00000E000000}"/>
    <cellStyle name="Normal_Emissions Barra do Riacho" xfId="8" xr:uid="{00000000-0005-0000-0000-00000F000000}"/>
    <cellStyle name="Percent" xfId="1" builtinId="5"/>
    <cellStyle name="Separador de milhares 2" xfId="5" xr:uid="{00000000-0005-0000-0000-000012000000}"/>
    <cellStyle name="Separador de milhares 2 2" xfId="12" xr:uid="{00000000-0005-0000-0000-000013000000}"/>
  </cellStyles>
  <dxfs count="2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energy/sites/ener/files/technical_note_on_the_euco3232_final_14062019.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nergy.ec.europa.eu/system/files/2016-11/energyuse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8"/>
  <sheetViews>
    <sheetView tabSelected="1" zoomScaleNormal="100" workbookViewId="0"/>
  </sheetViews>
  <sheetFormatPr defaultColWidth="9.28515625" defaultRowHeight="12.75" x14ac:dyDescent="0.25"/>
  <cols>
    <col min="1" max="1" width="36.140625" style="41" customWidth="1"/>
    <col min="2" max="2" width="132.85546875" style="41" customWidth="1"/>
    <col min="3" max="16384" width="9.28515625" style="41"/>
  </cols>
  <sheetData>
    <row r="1" spans="1:2" s="37" customFormat="1" x14ac:dyDescent="0.25">
      <c r="A1" s="36" t="s">
        <v>553</v>
      </c>
      <c r="B1" s="36"/>
    </row>
    <row r="2" spans="1:2" s="37" customFormat="1" x14ac:dyDescent="0.25">
      <c r="A2" s="38"/>
      <c r="B2" s="38"/>
    </row>
    <row r="3" spans="1:2" x14ac:dyDescent="0.25">
      <c r="A3" s="39" t="s">
        <v>540</v>
      </c>
      <c r="B3" s="40" t="s">
        <v>566</v>
      </c>
    </row>
    <row r="4" spans="1:2" x14ac:dyDescent="0.25">
      <c r="A4" s="39" t="s">
        <v>542</v>
      </c>
      <c r="B4" s="42" t="s">
        <v>567</v>
      </c>
    </row>
    <row r="6" spans="1:2" x14ac:dyDescent="0.25">
      <c r="A6" s="43" t="s">
        <v>551</v>
      </c>
      <c r="B6" s="43"/>
    </row>
    <row r="7" spans="1:2" ht="99" customHeight="1" x14ac:dyDescent="0.25">
      <c r="A7" s="312" t="s">
        <v>547</v>
      </c>
      <c r="B7" s="313"/>
    </row>
    <row r="8" spans="1:2" x14ac:dyDescent="0.25">
      <c r="A8" s="44"/>
      <c r="B8" s="44"/>
    </row>
    <row r="9" spans="1:2" x14ac:dyDescent="0.25">
      <c r="A9" s="43" t="s">
        <v>0</v>
      </c>
      <c r="B9" s="45"/>
    </row>
    <row r="10" spans="1:2" x14ac:dyDescent="0.25">
      <c r="A10" s="39"/>
      <c r="B10" s="44"/>
    </row>
    <row r="11" spans="1:2" x14ac:dyDescent="0.25">
      <c r="A11" s="44" t="s">
        <v>1</v>
      </c>
      <c r="B11" s="44"/>
    </row>
    <row r="12" spans="1:2" ht="13.5" thickBot="1" x14ac:dyDescent="0.3">
      <c r="A12" s="44"/>
      <c r="B12" s="44"/>
    </row>
    <row r="13" spans="1:2" ht="13.5" thickBot="1" x14ac:dyDescent="0.3">
      <c r="A13" s="35" t="s">
        <v>2</v>
      </c>
      <c r="B13" s="44"/>
    </row>
    <row r="14" spans="1:2" ht="13.5" thickBot="1" x14ac:dyDescent="0.3">
      <c r="A14" s="3" t="s">
        <v>3</v>
      </c>
      <c r="B14" s="44"/>
    </row>
    <row r="15" spans="1:2" ht="13.5" thickBot="1" x14ac:dyDescent="0.3">
      <c r="A15" s="46" t="s">
        <v>4</v>
      </c>
      <c r="B15" s="44"/>
    </row>
    <row r="16" spans="1:2" ht="13.5" thickBot="1" x14ac:dyDescent="0.3">
      <c r="A16" s="47" t="s">
        <v>5</v>
      </c>
      <c r="B16" s="44"/>
    </row>
    <row r="17" spans="1:3" ht="13.5" thickBot="1" x14ac:dyDescent="0.3">
      <c r="A17" s="48" t="s">
        <v>6</v>
      </c>
      <c r="B17" s="44"/>
    </row>
    <row r="18" spans="1:3" s="13" customFormat="1" ht="15" thickBot="1" x14ac:dyDescent="0.3">
      <c r="A18" s="49" t="s">
        <v>141</v>
      </c>
      <c r="B18" s="50"/>
    </row>
    <row r="19" spans="1:3" x14ac:dyDescent="0.25">
      <c r="A19" s="44"/>
      <c r="B19" s="44"/>
    </row>
    <row r="20" spans="1:3" x14ac:dyDescent="0.25">
      <c r="A20" s="43" t="s">
        <v>7</v>
      </c>
      <c r="B20" s="45"/>
    </row>
    <row r="21" spans="1:3" x14ac:dyDescent="0.25">
      <c r="A21" s="39"/>
      <c r="B21" s="44"/>
    </row>
    <row r="22" spans="1:3" ht="13.5" thickBot="1" x14ac:dyDescent="0.3">
      <c r="A22" s="44" t="s">
        <v>8</v>
      </c>
      <c r="B22" s="44"/>
    </row>
    <row r="23" spans="1:3" ht="24.95" customHeight="1" thickBot="1" x14ac:dyDescent="0.3">
      <c r="A23" s="51" t="s">
        <v>355</v>
      </c>
      <c r="B23" s="52" t="s">
        <v>360</v>
      </c>
    </row>
    <row r="24" spans="1:3" ht="24.95" customHeight="1" thickBot="1" x14ac:dyDescent="0.3">
      <c r="A24" s="51" t="s">
        <v>9</v>
      </c>
      <c r="B24" s="52" t="s">
        <v>467</v>
      </c>
    </row>
    <row r="25" spans="1:3" ht="24.95" customHeight="1" thickBot="1" x14ac:dyDescent="0.3">
      <c r="A25" s="51" t="s">
        <v>134</v>
      </c>
      <c r="B25" s="52" t="s">
        <v>468</v>
      </c>
    </row>
    <row r="26" spans="1:3" ht="24.95" customHeight="1" thickBot="1" x14ac:dyDescent="0.3">
      <c r="A26" s="51" t="s">
        <v>356</v>
      </c>
      <c r="B26" s="52" t="s">
        <v>11</v>
      </c>
    </row>
    <row r="27" spans="1:3" ht="24.95" customHeight="1" thickBot="1" x14ac:dyDescent="0.3">
      <c r="A27" s="51" t="s">
        <v>357</v>
      </c>
      <c r="B27" s="52" t="s">
        <v>13</v>
      </c>
    </row>
    <row r="28" spans="1:3" ht="24.95" customHeight="1" thickBot="1" x14ac:dyDescent="0.3">
      <c r="A28" s="51" t="s">
        <v>469</v>
      </c>
      <c r="B28" s="53" t="s">
        <v>14</v>
      </c>
      <c r="C28" s="54" t="s">
        <v>15</v>
      </c>
    </row>
    <row r="29" spans="1:3" ht="24.95" customHeight="1" thickBot="1" x14ac:dyDescent="0.3">
      <c r="A29" s="51" t="s">
        <v>16</v>
      </c>
      <c r="B29" s="52" t="s">
        <v>17</v>
      </c>
    </row>
    <row r="30" spans="1:3" ht="24.95" customHeight="1" thickBot="1" x14ac:dyDescent="0.3">
      <c r="A30" s="55" t="s">
        <v>358</v>
      </c>
      <c r="B30" s="52" t="s">
        <v>359</v>
      </c>
    </row>
    <row r="31" spans="1:3" ht="24.95" customHeight="1" thickBot="1" x14ac:dyDescent="0.3">
      <c r="A31" s="55" t="s">
        <v>353</v>
      </c>
      <c r="B31" s="52" t="s">
        <v>354</v>
      </c>
    </row>
    <row r="32" spans="1:3" ht="24.95" customHeight="1" thickBot="1" x14ac:dyDescent="0.3">
      <c r="A32" s="56" t="s">
        <v>118</v>
      </c>
      <c r="B32" s="55" t="s">
        <v>362</v>
      </c>
    </row>
    <row r="33" spans="1:3" ht="24.95" customHeight="1" thickBot="1" x14ac:dyDescent="0.3">
      <c r="A33" s="56" t="s">
        <v>328</v>
      </c>
      <c r="B33" s="55" t="s">
        <v>361</v>
      </c>
    </row>
    <row r="34" spans="1:3" ht="24.95" customHeight="1" thickBot="1" x14ac:dyDescent="0.3">
      <c r="A34" s="51" t="s">
        <v>18</v>
      </c>
      <c r="B34" s="52" t="s">
        <v>19</v>
      </c>
    </row>
    <row r="35" spans="1:3" ht="39.75" customHeight="1" thickBot="1" x14ac:dyDescent="0.3">
      <c r="A35" s="57" t="s">
        <v>142</v>
      </c>
      <c r="B35" s="57" t="s">
        <v>143</v>
      </c>
      <c r="C35" s="54" t="s">
        <v>15</v>
      </c>
    </row>
    <row r="36" spans="1:3" x14ac:dyDescent="0.25">
      <c r="B36" s="58"/>
    </row>
    <row r="37" spans="1:3" x14ac:dyDescent="0.25">
      <c r="A37" s="43" t="s">
        <v>20</v>
      </c>
      <c r="B37" s="45"/>
    </row>
    <row r="38" spans="1:3" ht="13.5" thickBot="1" x14ac:dyDescent="0.3">
      <c r="A38" s="39"/>
      <c r="B38" s="44"/>
    </row>
    <row r="39" spans="1:3" ht="29.1" customHeight="1" thickBot="1" x14ac:dyDescent="0.3">
      <c r="A39" s="59" t="s">
        <v>314</v>
      </c>
      <c r="B39" s="59" t="s">
        <v>311</v>
      </c>
    </row>
    <row r="40" spans="1:3" ht="29.1" customHeight="1" thickBot="1" x14ac:dyDescent="0.3">
      <c r="A40" s="59" t="s">
        <v>315</v>
      </c>
      <c r="B40" s="59" t="s">
        <v>313</v>
      </c>
    </row>
    <row r="41" spans="1:3" ht="29.1" customHeight="1" thickBot="1" x14ac:dyDescent="0.3">
      <c r="A41" s="59" t="s">
        <v>316</v>
      </c>
      <c r="B41" s="59" t="s">
        <v>312</v>
      </c>
    </row>
    <row r="42" spans="1:3" ht="29.1" customHeight="1" thickBot="1" x14ac:dyDescent="0.3">
      <c r="A42" s="59" t="s">
        <v>251</v>
      </c>
      <c r="B42" s="59" t="s">
        <v>317</v>
      </c>
    </row>
    <row r="43" spans="1:3" ht="29.1" customHeight="1" thickBot="1" x14ac:dyDescent="0.3">
      <c r="A43" s="59" t="s">
        <v>253</v>
      </c>
      <c r="B43" s="59" t="s">
        <v>318</v>
      </c>
    </row>
    <row r="44" spans="1:3" ht="29.1" customHeight="1" thickBot="1" x14ac:dyDescent="0.3">
      <c r="A44" s="59" t="s">
        <v>252</v>
      </c>
      <c r="B44" s="59" t="s">
        <v>319</v>
      </c>
    </row>
    <row r="45" spans="1:3" ht="26.25" thickBot="1" x14ac:dyDescent="0.3">
      <c r="A45" s="59" t="s">
        <v>320</v>
      </c>
      <c r="B45" s="59" t="s">
        <v>323</v>
      </c>
    </row>
    <row r="46" spans="1:3" ht="39" thickBot="1" x14ac:dyDescent="0.3">
      <c r="A46" s="59" t="s">
        <v>321</v>
      </c>
      <c r="B46" s="59" t="s">
        <v>322</v>
      </c>
    </row>
    <row r="47" spans="1:3" ht="29.1" customHeight="1" thickBot="1" x14ac:dyDescent="0.3">
      <c r="A47" s="59" t="s">
        <v>326</v>
      </c>
      <c r="B47" s="59" t="s">
        <v>327</v>
      </c>
    </row>
    <row r="49" spans="1:2" x14ac:dyDescent="0.25">
      <c r="A49" s="43" t="s">
        <v>452</v>
      </c>
      <c r="B49" s="45"/>
    </row>
    <row r="50" spans="1:2" ht="13.5" thickBot="1" x14ac:dyDescent="0.3"/>
    <row r="51" spans="1:2" ht="15.75" thickBot="1" x14ac:dyDescent="0.3">
      <c r="A51" s="60" t="s">
        <v>25</v>
      </c>
      <c r="B51" s="60" t="s">
        <v>448</v>
      </c>
    </row>
    <row r="52" spans="1:2" ht="13.5" thickBot="1" x14ac:dyDescent="0.3">
      <c r="A52" s="309" t="s">
        <v>439</v>
      </c>
      <c r="B52" s="61" t="s">
        <v>449</v>
      </c>
    </row>
    <row r="53" spans="1:2" ht="13.5" thickBot="1" x14ac:dyDescent="0.3">
      <c r="A53" s="310"/>
      <c r="B53" s="61" t="s">
        <v>208</v>
      </c>
    </row>
    <row r="54" spans="1:2" ht="13.5" thickBot="1" x14ac:dyDescent="0.3">
      <c r="A54" s="311"/>
      <c r="B54" s="61" t="s">
        <v>209</v>
      </c>
    </row>
    <row r="55" spans="1:2" ht="13.5" thickBot="1" x14ac:dyDescent="0.3">
      <c r="A55" s="309" t="s">
        <v>440</v>
      </c>
      <c r="B55" s="61" t="s">
        <v>449</v>
      </c>
    </row>
    <row r="56" spans="1:2" ht="15" customHeight="1" thickBot="1" x14ac:dyDescent="0.3">
      <c r="A56" s="310"/>
      <c r="B56" s="61" t="s">
        <v>208</v>
      </c>
    </row>
    <row r="57" spans="1:2" ht="15" customHeight="1" thickBot="1" x14ac:dyDescent="0.3">
      <c r="A57" s="311"/>
      <c r="B57" s="61" t="s">
        <v>209</v>
      </c>
    </row>
    <row r="58" spans="1:2" ht="13.5" thickBot="1" x14ac:dyDescent="0.3">
      <c r="A58" s="309" t="s">
        <v>441</v>
      </c>
      <c r="B58" s="61" t="s">
        <v>449</v>
      </c>
    </row>
    <row r="59" spans="1:2" ht="15" customHeight="1" thickBot="1" x14ac:dyDescent="0.3">
      <c r="A59" s="310"/>
      <c r="B59" s="61" t="s">
        <v>207</v>
      </c>
    </row>
    <row r="60" spans="1:2" ht="15" customHeight="1" thickBot="1" x14ac:dyDescent="0.3">
      <c r="A60" s="310"/>
      <c r="B60" s="61" t="s">
        <v>208</v>
      </c>
    </row>
    <row r="61" spans="1:2" ht="15" customHeight="1" thickBot="1" x14ac:dyDescent="0.3">
      <c r="A61" s="311"/>
      <c r="B61" s="61" t="s">
        <v>209</v>
      </c>
    </row>
    <row r="62" spans="1:2" ht="13.5" thickBot="1" x14ac:dyDescent="0.3">
      <c r="A62" s="309" t="s">
        <v>447</v>
      </c>
      <c r="B62" s="61" t="s">
        <v>207</v>
      </c>
    </row>
    <row r="63" spans="1:2" ht="15" customHeight="1" thickBot="1" x14ac:dyDescent="0.3">
      <c r="A63" s="310"/>
      <c r="B63" s="61" t="s">
        <v>208</v>
      </c>
    </row>
    <row r="64" spans="1:2" ht="15" customHeight="1" thickBot="1" x14ac:dyDescent="0.3">
      <c r="A64" s="311"/>
      <c r="B64" s="61" t="s">
        <v>209</v>
      </c>
    </row>
    <row r="65" spans="1:2" ht="13.5" thickBot="1" x14ac:dyDescent="0.3">
      <c r="A65" s="309" t="s">
        <v>442</v>
      </c>
      <c r="B65" s="61" t="s">
        <v>207</v>
      </c>
    </row>
    <row r="66" spans="1:2" ht="15" customHeight="1" thickBot="1" x14ac:dyDescent="0.3">
      <c r="A66" s="310"/>
      <c r="B66" s="61" t="s">
        <v>208</v>
      </c>
    </row>
    <row r="67" spans="1:2" ht="15" customHeight="1" thickBot="1" x14ac:dyDescent="0.3">
      <c r="A67" s="311"/>
      <c r="B67" s="61" t="s">
        <v>209</v>
      </c>
    </row>
    <row r="68" spans="1:2" ht="13.5" thickBot="1" x14ac:dyDescent="0.3">
      <c r="A68" s="309" t="s">
        <v>443</v>
      </c>
      <c r="B68" s="61" t="s">
        <v>210</v>
      </c>
    </row>
    <row r="69" spans="1:2" ht="15" customHeight="1" thickBot="1" x14ac:dyDescent="0.3">
      <c r="A69" s="310"/>
      <c r="B69" s="61" t="s">
        <v>211</v>
      </c>
    </row>
    <row r="70" spans="1:2" ht="15" customHeight="1" thickBot="1" x14ac:dyDescent="0.3">
      <c r="A70" s="311"/>
      <c r="B70" s="61" t="s">
        <v>450</v>
      </c>
    </row>
    <row r="71" spans="1:2" ht="25.5" customHeight="1" thickBot="1" x14ac:dyDescent="0.3">
      <c r="A71" s="309" t="s">
        <v>444</v>
      </c>
      <c r="B71" s="61" t="s">
        <v>212</v>
      </c>
    </row>
    <row r="72" spans="1:2" ht="15" customHeight="1" thickBot="1" x14ac:dyDescent="0.3">
      <c r="A72" s="310"/>
      <c r="B72" s="61" t="s">
        <v>213</v>
      </c>
    </row>
    <row r="73" spans="1:2" ht="15" customHeight="1" thickBot="1" x14ac:dyDescent="0.3">
      <c r="A73" s="310"/>
      <c r="B73" s="61" t="s">
        <v>214</v>
      </c>
    </row>
    <row r="74" spans="1:2" ht="15" customHeight="1" thickBot="1" x14ac:dyDescent="0.3">
      <c r="A74" s="310"/>
      <c r="B74" s="61" t="s">
        <v>215</v>
      </c>
    </row>
    <row r="75" spans="1:2" ht="15" customHeight="1" thickBot="1" x14ac:dyDescent="0.3">
      <c r="A75" s="310"/>
      <c r="B75" s="61" t="s">
        <v>216</v>
      </c>
    </row>
    <row r="76" spans="1:2" ht="15" customHeight="1" thickBot="1" x14ac:dyDescent="0.3">
      <c r="A76" s="310"/>
      <c r="B76" s="61" t="s">
        <v>451</v>
      </c>
    </row>
    <row r="77" spans="1:2" ht="15" customHeight="1" thickBot="1" x14ac:dyDescent="0.3">
      <c r="A77" s="311"/>
      <c r="B77" s="61" t="s">
        <v>450</v>
      </c>
    </row>
    <row r="78" spans="1:2" ht="13.5" thickBot="1" x14ac:dyDescent="0.3">
      <c r="A78" s="61" t="s">
        <v>445</v>
      </c>
      <c r="B78" s="61" t="s">
        <v>446</v>
      </c>
    </row>
  </sheetData>
  <sheetProtection algorithmName="SHA-512" hashValue="bXuJ9wvKnPqUu39XAbRzt6oGHjb07TMEBgbcW5DxXbHILmSlKDRXtrvxiDEjOjpmPcXQswCurou0n/0EF8Hn4A==" saltValue="rZ3VPTIcIlXC5Gk1s5+9cw==" spinCount="100000" sheet="1" objects="1" scenarios="1"/>
  <mergeCells count="8">
    <mergeCell ref="A65:A67"/>
    <mergeCell ref="A68:A70"/>
    <mergeCell ref="A71:A77"/>
    <mergeCell ref="A52:A54"/>
    <mergeCell ref="A7:B7"/>
    <mergeCell ref="A55:A57"/>
    <mergeCell ref="A58:A61"/>
    <mergeCell ref="A62:A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C9C1-6B0D-4D2A-9CA5-69455EDEDA67}">
  <sheetPr codeName="Sheet13"/>
  <dimension ref="B2:C43"/>
  <sheetViews>
    <sheetView workbookViewId="0"/>
  </sheetViews>
  <sheetFormatPr defaultRowHeight="15" x14ac:dyDescent="0.25"/>
  <cols>
    <col min="2" max="2" width="64.7109375" bestFit="1" customWidth="1"/>
    <col min="3" max="3" width="72.42578125" bestFit="1" customWidth="1"/>
  </cols>
  <sheetData>
    <row r="2" spans="2:3" x14ac:dyDescent="0.25">
      <c r="B2" s="27" t="s">
        <v>482</v>
      </c>
      <c r="C2" s="28" t="s">
        <v>483</v>
      </c>
    </row>
    <row r="3" spans="2:3" x14ac:dyDescent="0.25">
      <c r="B3" s="29" t="str" cm="1">
        <f t="array" ref="B3:B10">_xlfn.UNIQUE(B17:B43)</f>
        <v>Wind energy</v>
      </c>
      <c r="C3" s="13" t="str" cm="1">
        <f t="array" ref="C3:C9">Product_list</f>
        <v>Wind plants and their components</v>
      </c>
    </row>
    <row r="4" spans="2:3" x14ac:dyDescent="0.25">
      <c r="B4" s="29" t="str">
        <v>Solar energy</v>
      </c>
      <c r="C4" s="31" t="str">
        <v>Solar plants and their components</v>
      </c>
    </row>
    <row r="5" spans="2:3" x14ac:dyDescent="0.25">
      <c r="B5" s="29" t="str">
        <v>Hydro/Ocean energy</v>
      </c>
      <c r="C5" s="31" t="str">
        <v>Hydro/ocean plants and their components</v>
      </c>
    </row>
    <row r="6" spans="2:3" x14ac:dyDescent="0.25">
      <c r="B6" s="29" t="str">
        <v>Geothermal energy</v>
      </c>
      <c r="C6" s="31" t="str">
        <v>Geothermal / ambient plants (including heat pumps) and their components</v>
      </c>
    </row>
    <row r="7" spans="2:3" x14ac:dyDescent="0.25">
      <c r="B7" s="30" t="str">
        <v>Bioenergy</v>
      </c>
      <c r="C7" s="31" t="str">
        <v>Recycling of materials for production of RES plants and their components</v>
      </c>
    </row>
    <row r="8" spans="2:3" x14ac:dyDescent="0.25">
      <c r="B8" s="29" t="str">
        <v>Use of renewable energy outside Annex I</v>
      </c>
      <c r="C8" s="31" t="str">
        <v>Stationary fuel cells using biofuels or RFNBOs, and their components</v>
      </c>
    </row>
    <row r="9" spans="2:3" x14ac:dyDescent="0.25">
      <c r="B9" s="29" t="str">
        <v>Manufacturing of components for renewable energy</v>
      </c>
      <c r="C9" s="31" t="str">
        <v xml:space="preserve">Other, please specify </v>
      </c>
    </row>
    <row r="10" spans="2:3" x14ac:dyDescent="0.25">
      <c r="B10" s="29" t="str">
        <v>Buildings</v>
      </c>
      <c r="C10" s="31"/>
    </row>
    <row r="11" spans="2:3" x14ac:dyDescent="0.25">
      <c r="B11" s="29"/>
      <c r="C11" s="31"/>
    </row>
    <row r="12" spans="2:3" x14ac:dyDescent="0.25">
      <c r="B12" s="29"/>
      <c r="C12" s="31"/>
    </row>
    <row r="13" spans="2:3" x14ac:dyDescent="0.25">
      <c r="B13" s="13"/>
      <c r="C13" s="31"/>
    </row>
    <row r="14" spans="2:3" x14ac:dyDescent="0.25">
      <c r="B14" s="13"/>
      <c r="C14" s="31"/>
    </row>
    <row r="17" spans="2:3" x14ac:dyDescent="0.25">
      <c r="B17" t="str">
        <f>IF('Overview (Example)'!A52="",Lists!B16,'Overview (Example)'!A52)</f>
        <v>Wind energy</v>
      </c>
      <c r="C17" t="str">
        <f>'Overview (Example)'!B52</f>
        <v>Non-dispatchable electricity</v>
      </c>
    </row>
    <row r="18" spans="2:3" x14ac:dyDescent="0.25">
      <c r="B18" t="str">
        <f>IF('Overview (Example)'!A53="",Lists!B17,'Overview (Example)'!A53)</f>
        <v>Wind energy</v>
      </c>
      <c r="C18" t="str">
        <f>'Overview (Example)'!B53</f>
        <v>Heating</v>
      </c>
    </row>
    <row r="19" spans="2:3" x14ac:dyDescent="0.25">
      <c r="B19" t="str">
        <f>IF('Overview (Example)'!A54="",Lists!B18,'Overview (Example)'!A54)</f>
        <v>Wind energy</v>
      </c>
      <c r="C19" t="str">
        <f>'Overview (Example)'!B54</f>
        <v>Cooling</v>
      </c>
    </row>
    <row r="20" spans="2:3" x14ac:dyDescent="0.25">
      <c r="B20" t="str">
        <f>IF('Overview (Example)'!A55="",Lists!B19,'Overview (Example)'!A55)</f>
        <v>Solar energy</v>
      </c>
      <c r="C20" t="str">
        <f>'Overview (Example)'!B55</f>
        <v>Non-dispatchable electricity</v>
      </c>
    </row>
    <row r="21" spans="2:3" x14ac:dyDescent="0.25">
      <c r="B21" t="str">
        <f>IF('Overview (Example)'!A56="",Lists!B20,'Overview (Example)'!A56)</f>
        <v>Solar energy</v>
      </c>
      <c r="C21" t="str">
        <f>'Overview (Example)'!B56</f>
        <v>Heating</v>
      </c>
    </row>
    <row r="22" spans="2:3" x14ac:dyDescent="0.25">
      <c r="B22" t="str">
        <f>IF('Overview (Example)'!A57="",Lists!B21,'Overview (Example)'!A57)</f>
        <v>Solar energy</v>
      </c>
      <c r="C22" t="str">
        <f>'Overview (Example)'!B57</f>
        <v>Cooling</v>
      </c>
    </row>
    <row r="23" spans="2:3" x14ac:dyDescent="0.25">
      <c r="B23" t="str">
        <f>IF('Overview (Example)'!A58="",Lists!B22,'Overview (Example)'!A58)</f>
        <v>Hydro/Ocean energy</v>
      </c>
      <c r="C23" t="str">
        <f>'Overview (Example)'!B58</f>
        <v>Non-dispatchable electricity</v>
      </c>
    </row>
    <row r="24" spans="2:3" x14ac:dyDescent="0.25">
      <c r="B24" t="str">
        <f>IF('Overview (Example)'!A59="",Lists!B23,'Overview (Example)'!A59)</f>
        <v>Hydro/Ocean energy</v>
      </c>
      <c r="C24" t="str">
        <f>'Overview (Example)'!B59</f>
        <v>Dispatchable electricity</v>
      </c>
    </row>
    <row r="25" spans="2:3" x14ac:dyDescent="0.25">
      <c r="B25" t="str">
        <f>IF('Overview (Example)'!A60="",Lists!B24,'Overview (Example)'!A60)</f>
        <v>Hydro/Ocean energy</v>
      </c>
      <c r="C25" t="str">
        <f>'Overview (Example)'!B60</f>
        <v>Heating</v>
      </c>
    </row>
    <row r="26" spans="2:3" x14ac:dyDescent="0.25">
      <c r="B26" t="str">
        <f>IF('Overview (Example)'!A61="",Lists!B25,'Overview (Example)'!A61)</f>
        <v>Hydro/Ocean energy</v>
      </c>
      <c r="C26" t="str">
        <f>'Overview (Example)'!B61</f>
        <v>Cooling</v>
      </c>
    </row>
    <row r="27" spans="2:3" x14ac:dyDescent="0.25">
      <c r="B27" t="str">
        <f>IF('Overview (Example)'!A62="",Lists!B26,'Overview (Example)'!A62)</f>
        <v>Geothermal energy</v>
      </c>
      <c r="C27" t="str">
        <f>'Overview (Example)'!B62</f>
        <v>Dispatchable electricity</v>
      </c>
    </row>
    <row r="28" spans="2:3" x14ac:dyDescent="0.25">
      <c r="B28" t="str">
        <f>IF('Overview (Example)'!A63="",Lists!B27,'Overview (Example)'!A63)</f>
        <v>Geothermal energy</v>
      </c>
      <c r="C28" t="str">
        <f>'Overview (Example)'!B63</f>
        <v>Heating</v>
      </c>
    </row>
    <row r="29" spans="2:3" x14ac:dyDescent="0.25">
      <c r="B29" t="str">
        <f>IF('Overview (Example)'!A64="",Lists!B28,'Overview (Example)'!A64)</f>
        <v>Geothermal energy</v>
      </c>
      <c r="C29" t="str">
        <f>'Overview (Example)'!B64</f>
        <v>Cooling</v>
      </c>
    </row>
    <row r="30" spans="2:3" x14ac:dyDescent="0.25">
      <c r="B30" t="str">
        <f>IF('Overview (Example)'!A65="",Lists!B29,'Overview (Example)'!A65)</f>
        <v>Bioenergy</v>
      </c>
      <c r="C30" t="str">
        <f>'Overview (Example)'!B65</f>
        <v>Dispatchable electricity</v>
      </c>
    </row>
    <row r="31" spans="2:3" x14ac:dyDescent="0.25">
      <c r="B31" t="str">
        <f>IF('Overview (Example)'!A66="",Lists!B30,'Overview (Example)'!A66)</f>
        <v>Bioenergy</v>
      </c>
      <c r="C31" t="str">
        <f>'Overview (Example)'!B66</f>
        <v>Heating</v>
      </c>
    </row>
    <row r="32" spans="2:3" x14ac:dyDescent="0.25">
      <c r="B32" t="str">
        <f>IF('Overview (Example)'!A67="",Lists!B31,'Overview (Example)'!A67)</f>
        <v>Bioenergy</v>
      </c>
      <c r="C32" t="str">
        <f>'Overview (Example)'!B67</f>
        <v>Cooling</v>
      </c>
    </row>
    <row r="33" spans="2:3" x14ac:dyDescent="0.25">
      <c r="B33" t="str">
        <f>IF('Overview (Example)'!A68="",Lists!B32,'Overview (Example)'!A68)</f>
        <v>Use of renewable energy outside Annex I</v>
      </c>
      <c r="C33" t="str">
        <f>'Overview (Example)'!B68</f>
        <v>Use of renewable energy in water desalination</v>
      </c>
    </row>
    <row r="34" spans="2:3" x14ac:dyDescent="0.25">
      <c r="B34" t="str">
        <f>IF('Overview (Example)'!A69="",Lists!B33,'Overview (Example)'!A69)</f>
        <v>Use of renewable energy outside Annex I</v>
      </c>
      <c r="C34" t="str">
        <f>'Overview (Example)'!B69</f>
        <v>Use of renewable energy in wastewater treatment</v>
      </c>
    </row>
    <row r="35" spans="2:3" x14ac:dyDescent="0.25">
      <c r="B35" t="str">
        <f>IF('Overview (Example)'!A70="",Lists!B34,'Overview (Example)'!A70)</f>
        <v>Use of renewable energy outside Annex I</v>
      </c>
      <c r="C35" t="str">
        <f>'Overview (Example)'!B70</f>
        <v xml:space="preserve">Other, please specify </v>
      </c>
    </row>
    <row r="36" spans="2:3" x14ac:dyDescent="0.25">
      <c r="B36" t="str">
        <f>IF('Overview (Example)'!A71="",Lists!B35,'Overview (Example)'!A71)</f>
        <v>Manufacturing of components for renewable energy</v>
      </c>
      <c r="C36" t="str">
        <f>'Overview (Example)'!B71</f>
        <v>Wind plants and their components</v>
      </c>
    </row>
    <row r="37" spans="2:3" x14ac:dyDescent="0.25">
      <c r="B37" t="str">
        <f>IF('Overview (Example)'!A72="",Lists!B36,'Overview (Example)'!A72)</f>
        <v>Manufacturing of components for renewable energy</v>
      </c>
      <c r="C37" t="str">
        <f>'Overview (Example)'!B72</f>
        <v>Solar plants and their components</v>
      </c>
    </row>
    <row r="38" spans="2:3" x14ac:dyDescent="0.25">
      <c r="B38" t="str">
        <f>IF('Overview (Example)'!A73="",Lists!B37,'Overview (Example)'!A73)</f>
        <v>Manufacturing of components for renewable energy</v>
      </c>
      <c r="C38" t="str">
        <f>'Overview (Example)'!B73</f>
        <v>Hydro/ocean plants and their components</v>
      </c>
    </row>
    <row r="39" spans="2:3" x14ac:dyDescent="0.25">
      <c r="B39" t="str">
        <f>IF('Overview (Example)'!A74="",Lists!B38,'Overview (Example)'!A74)</f>
        <v>Manufacturing of components for renewable energy</v>
      </c>
      <c r="C39" t="str">
        <f>'Overview (Example)'!B74</f>
        <v>Geothermal / ambient plants (including heat pumps) and their components</v>
      </c>
    </row>
    <row r="40" spans="2:3" x14ac:dyDescent="0.25">
      <c r="B40" t="str">
        <f>IF('Overview (Example)'!A75="",Lists!B39,'Overview (Example)'!A75)</f>
        <v>Manufacturing of components for renewable energy</v>
      </c>
      <c r="C40" t="str">
        <f>'Overview (Example)'!B75</f>
        <v>Recycling of materials for production of RES plants and their components</v>
      </c>
    </row>
    <row r="41" spans="2:3" x14ac:dyDescent="0.25">
      <c r="B41" t="str">
        <f>IF('Overview (Example)'!A76="",Lists!B40,'Overview (Example)'!A76)</f>
        <v>Manufacturing of components for renewable energy</v>
      </c>
      <c r="C41" t="str">
        <f>'Overview (Example)'!B76</f>
        <v>Stationary fuel cells using biofuels or RFNBOs, and their components</v>
      </c>
    </row>
    <row r="42" spans="2:3" x14ac:dyDescent="0.25">
      <c r="B42" t="str">
        <f>IF('Overview (Example)'!A77="",Lists!B41,'Overview (Example)'!A77)</f>
        <v>Manufacturing of components for renewable energy</v>
      </c>
      <c r="C42" t="str">
        <f>'Overview (Example)'!B77</f>
        <v xml:space="preserve">Other, please specify </v>
      </c>
    </row>
    <row r="43" spans="2:3" x14ac:dyDescent="0.25">
      <c r="B43" t="str">
        <f>IF('Overview (Example)'!A78="",Lists!B42,'Overview (Example)'!A78)</f>
        <v>Buildings</v>
      </c>
      <c r="C43" t="str">
        <f>'Overview (Example)'!B78</f>
        <v>Various, please specify</v>
      </c>
    </row>
  </sheetData>
  <sheetProtection algorithmName="SHA-512" hashValue="KR59l7GbSpvVhRCs49K6QO7GeCXZpW0LEqm2n4e72ct5kq8V1GAJHUIj7R9P4zFQxc7KJ8dxFHB8OeBmxfWT8g==" saltValue="Gwml1BMgYN1u9NIk/Yl6J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0D1C-0108-4474-A3A1-4952344F7A99}">
  <sheetPr codeName="Sheet2"/>
  <dimension ref="A1:K55"/>
  <sheetViews>
    <sheetView zoomScaleNormal="100" workbookViewId="0"/>
  </sheetViews>
  <sheetFormatPr defaultColWidth="9.140625" defaultRowHeight="14.25" x14ac:dyDescent="0.2"/>
  <cols>
    <col min="1" max="1" width="34.5703125" style="6" customWidth="1"/>
    <col min="2" max="2" width="33.28515625" style="6" customWidth="1"/>
    <col min="3" max="3" width="33" style="6" customWidth="1"/>
    <col min="4" max="4" width="31.140625" style="6" customWidth="1"/>
    <col min="5" max="7" width="22.5703125" style="6" customWidth="1"/>
    <col min="8" max="8" width="20.5703125" style="6" customWidth="1"/>
    <col min="9" max="9" width="24.42578125" style="6" customWidth="1"/>
    <col min="10" max="16384" width="9.140625" style="6"/>
  </cols>
  <sheetData>
    <row r="1" spans="1:9" ht="15" x14ac:dyDescent="0.2">
      <c r="A1" s="62" t="s">
        <v>23</v>
      </c>
      <c r="B1" s="62"/>
      <c r="C1" s="62"/>
      <c r="D1" s="63"/>
      <c r="E1" s="63"/>
      <c r="F1" s="63"/>
      <c r="G1" s="63"/>
      <c r="H1" s="64"/>
    </row>
    <row r="2" spans="1:9" ht="15" thickBot="1" x14ac:dyDescent="0.25">
      <c r="A2" s="64"/>
      <c r="B2" s="64"/>
      <c r="C2" s="64"/>
      <c r="D2" s="64"/>
      <c r="E2" s="64"/>
      <c r="F2" s="64"/>
      <c r="G2" s="64"/>
      <c r="H2" s="64"/>
    </row>
    <row r="3" spans="1:9" ht="15.75" thickBot="1" x14ac:dyDescent="0.25">
      <c r="A3" s="60" t="s">
        <v>23</v>
      </c>
      <c r="B3" s="60"/>
      <c r="C3" s="60" t="s">
        <v>429</v>
      </c>
      <c r="D3" s="60" t="s">
        <v>365</v>
      </c>
      <c r="E3" s="64"/>
      <c r="F3" s="64"/>
      <c r="G3" s="64"/>
      <c r="H3" s="64"/>
      <c r="I3" s="64"/>
    </row>
    <row r="4" spans="1:9" ht="48.75" thickBot="1" x14ac:dyDescent="0.25">
      <c r="A4" s="65" t="s">
        <v>363</v>
      </c>
      <c r="B4" s="34" t="s">
        <v>431</v>
      </c>
      <c r="C4" s="66"/>
      <c r="D4" s="33" t="s">
        <v>436</v>
      </c>
      <c r="E4" s="67" t="str">
        <f>IF(B4="RES", "OK", "ERR")</f>
        <v>OK</v>
      </c>
      <c r="F4" s="64"/>
      <c r="G4" s="64"/>
      <c r="H4" s="64"/>
      <c r="I4" s="64"/>
    </row>
    <row r="5" spans="1:9" ht="24.75" thickBot="1" x14ac:dyDescent="0.25">
      <c r="A5" s="65" t="s">
        <v>364</v>
      </c>
      <c r="B5" s="34" t="s">
        <v>352</v>
      </c>
      <c r="C5" s="68" t="s">
        <v>428</v>
      </c>
      <c r="D5" s="33"/>
      <c r="E5" s="64"/>
      <c r="F5" s="64"/>
      <c r="G5" s="64"/>
      <c r="H5" s="64"/>
      <c r="I5" s="64"/>
    </row>
    <row r="6" spans="1:9" ht="36.75" thickBot="1" x14ac:dyDescent="0.25">
      <c r="A6" s="65" t="s">
        <v>25</v>
      </c>
      <c r="B6" s="47" t="s">
        <v>444</v>
      </c>
      <c r="C6" s="66"/>
      <c r="D6" s="33" t="s">
        <v>435</v>
      </c>
      <c r="E6" s="67" t="str">
        <f>IF(ISERROR(MATCH(B7,Product_list,0)), "ERR","OK")</f>
        <v>OK</v>
      </c>
      <c r="F6" s="64"/>
      <c r="G6" s="64"/>
      <c r="H6" s="64"/>
      <c r="I6" s="64"/>
    </row>
    <row r="7" spans="1:9" ht="36.75" thickBot="1" x14ac:dyDescent="0.25">
      <c r="A7" s="65" t="s">
        <v>384</v>
      </c>
      <c r="B7" s="47" t="s">
        <v>212</v>
      </c>
      <c r="C7" s="69" t="s">
        <v>489</v>
      </c>
      <c r="D7" s="33"/>
      <c r="F7" s="64"/>
      <c r="G7" s="64"/>
      <c r="H7" s="64"/>
      <c r="I7" s="64"/>
    </row>
    <row r="8" spans="1:9" ht="36.75" thickBot="1" x14ac:dyDescent="0.25">
      <c r="A8" s="65" t="s">
        <v>385</v>
      </c>
      <c r="B8" s="70"/>
      <c r="C8" s="69" t="s">
        <v>490</v>
      </c>
      <c r="D8" s="33"/>
      <c r="E8" s="71"/>
      <c r="F8" s="64"/>
      <c r="G8" s="64"/>
      <c r="H8" s="64"/>
      <c r="I8" s="64"/>
    </row>
    <row r="9" spans="1:9" ht="48.75" thickBot="1" x14ac:dyDescent="0.25">
      <c r="A9" s="65" t="s">
        <v>386</v>
      </c>
      <c r="B9" s="72" t="s">
        <v>502</v>
      </c>
      <c r="C9" s="68" t="s">
        <v>491</v>
      </c>
      <c r="D9" s="33"/>
      <c r="F9" s="64"/>
      <c r="G9" s="64"/>
      <c r="H9" s="64"/>
      <c r="I9" s="64"/>
    </row>
    <row r="10" spans="1:9" ht="84.75" thickBot="1" x14ac:dyDescent="0.25">
      <c r="A10" s="65" t="s">
        <v>387</v>
      </c>
      <c r="B10" s="70"/>
      <c r="C10" s="73" t="s">
        <v>427</v>
      </c>
      <c r="D10" s="33"/>
      <c r="E10" s="71"/>
      <c r="F10" s="64"/>
      <c r="G10" s="64"/>
      <c r="H10" s="64"/>
      <c r="I10" s="64"/>
    </row>
    <row r="11" spans="1:9" ht="60.75" thickBot="1" x14ac:dyDescent="0.25">
      <c r="A11" s="65" t="s">
        <v>388</v>
      </c>
      <c r="B11" s="72" t="s">
        <v>500</v>
      </c>
      <c r="C11" s="68" t="s">
        <v>499</v>
      </c>
      <c r="D11" s="33"/>
      <c r="E11" s="71"/>
      <c r="F11" s="64"/>
      <c r="G11" s="64"/>
      <c r="H11" s="64"/>
      <c r="I11" s="64"/>
    </row>
    <row r="12" spans="1:9" ht="72.75" thickBot="1" x14ac:dyDescent="0.25">
      <c r="A12" s="65" t="s">
        <v>390</v>
      </c>
      <c r="B12" s="74" t="s">
        <v>389</v>
      </c>
      <c r="C12" s="68" t="s">
        <v>391</v>
      </c>
      <c r="D12" s="32" t="s">
        <v>501</v>
      </c>
      <c r="E12" s="67" t="str" cm="1">
        <f t="array" ref="E12">IF(AND(B12="Yes",MAX(ABS('Summary per year'!B12:L12),ABS('Summary per year'!B14:L15),ABS('Summary per year'!B19:L19),ABS('Summary per year'!B21:L22))=0),"ERR",IF(AND(B12="No",MAX(ABS('Summary per year'!B12:L12),ABS('Summary per year'!B14:L15),ABS('Summary per year'!B19:L19),ABS('Summary per year'!B21:L22))&lt;&gt;0),"ERR","OK"))</f>
        <v>OK</v>
      </c>
      <c r="F12" s="64"/>
      <c r="G12" s="64"/>
      <c r="H12" s="64"/>
      <c r="I12" s="64"/>
    </row>
    <row r="13" spans="1:9" ht="43.5" thickBot="1" x14ac:dyDescent="0.25">
      <c r="A13" s="65" t="s">
        <v>485</v>
      </c>
      <c r="B13" s="70"/>
      <c r="C13" s="66"/>
      <c r="D13" s="32"/>
      <c r="E13" s="71"/>
      <c r="F13" s="64"/>
      <c r="G13" s="64"/>
      <c r="H13" s="64"/>
      <c r="I13" s="64"/>
    </row>
    <row r="15" spans="1:9" ht="15" x14ac:dyDescent="0.2">
      <c r="A15" s="62" t="s">
        <v>26</v>
      </c>
      <c r="B15" s="62"/>
      <c r="C15" s="62"/>
      <c r="D15" s="62"/>
      <c r="E15" s="62"/>
      <c r="F15" s="62"/>
      <c r="G15" s="62"/>
    </row>
    <row r="16" spans="1:9" x14ac:dyDescent="0.2">
      <c r="A16" s="75" t="s">
        <v>27</v>
      </c>
    </row>
    <row r="17" spans="1:8" x14ac:dyDescent="0.2">
      <c r="A17" s="76" t="s">
        <v>492</v>
      </c>
    </row>
    <row r="18" spans="1:8" ht="15" thickBot="1" x14ac:dyDescent="0.25"/>
    <row r="19" spans="1:8" ht="30.75" thickBot="1" x14ac:dyDescent="0.25">
      <c r="A19" s="77" t="s">
        <v>324</v>
      </c>
      <c r="B19" s="60" t="s">
        <v>28</v>
      </c>
      <c r="C19" s="77" t="s">
        <v>10</v>
      </c>
      <c r="D19" s="60" t="s">
        <v>29</v>
      </c>
      <c r="E19" s="77" t="s">
        <v>12</v>
      </c>
      <c r="F19" s="60" t="s">
        <v>394</v>
      </c>
      <c r="G19" s="77" t="s">
        <v>471</v>
      </c>
    </row>
    <row r="20" spans="1:8" ht="19.5" thickBot="1" x14ac:dyDescent="0.25">
      <c r="A20" s="78" t="s">
        <v>382</v>
      </c>
      <c r="B20" s="79" t="s">
        <v>28</v>
      </c>
      <c r="C20" s="80" t="s">
        <v>30</v>
      </c>
      <c r="D20" s="79" t="s">
        <v>29</v>
      </c>
      <c r="E20" s="78" t="s">
        <v>392</v>
      </c>
      <c r="F20" s="79" t="s">
        <v>394</v>
      </c>
      <c r="G20" s="78" t="s">
        <v>484</v>
      </c>
    </row>
    <row r="21" spans="1:8" ht="15.75" thickBot="1" x14ac:dyDescent="0.3">
      <c r="A21" s="81">
        <f>C21-E21+G21</f>
        <v>3512651.6987303458</v>
      </c>
      <c r="B21" s="79" t="s">
        <v>28</v>
      </c>
      <c r="C21" s="82">
        <f>+ 'Summary per year'!B16</f>
        <v>3512678.3999999999</v>
      </c>
      <c r="D21" s="79" t="s">
        <v>29</v>
      </c>
      <c r="E21" s="83">
        <f>+ 'Summary per year'!B23</f>
        <v>26.701269654135345</v>
      </c>
      <c r="F21" s="79" t="s">
        <v>394</v>
      </c>
      <c r="G21" s="83">
        <f>+ 'Summary per year'!B25</f>
        <v>0</v>
      </c>
      <c r="H21" s="84"/>
    </row>
    <row r="23" spans="1:8" ht="15" x14ac:dyDescent="0.2">
      <c r="A23" s="62" t="s">
        <v>31</v>
      </c>
      <c r="B23" s="62"/>
      <c r="C23" s="62"/>
      <c r="D23" s="62"/>
      <c r="E23" s="62"/>
      <c r="F23" s="62"/>
      <c r="G23" s="62"/>
    </row>
    <row r="24" spans="1:8" x14ac:dyDescent="0.2">
      <c r="A24" s="75" t="s">
        <v>32</v>
      </c>
    </row>
    <row r="25" spans="1:8" ht="15" thickBot="1" x14ac:dyDescent="0.25"/>
    <row r="26" spans="1:8" ht="30.75" thickBot="1" x14ac:dyDescent="0.25">
      <c r="A26" s="77" t="s">
        <v>325</v>
      </c>
      <c r="B26" s="60" t="s">
        <v>28</v>
      </c>
      <c r="C26" s="77" t="s">
        <v>324</v>
      </c>
      <c r="D26" s="60" t="s">
        <v>33</v>
      </c>
      <c r="E26" s="77" t="s">
        <v>10</v>
      </c>
      <c r="G26" s="60" t="s">
        <v>365</v>
      </c>
    </row>
    <row r="27" spans="1:8" ht="24.75" thickBot="1" x14ac:dyDescent="0.25">
      <c r="A27" s="78" t="s">
        <v>383</v>
      </c>
      <c r="B27" s="79" t="s">
        <v>28</v>
      </c>
      <c r="C27" s="78" t="s">
        <v>382</v>
      </c>
      <c r="D27" s="79" t="s">
        <v>33</v>
      </c>
      <c r="E27" s="85" t="s">
        <v>30</v>
      </c>
      <c r="G27" s="32" t="s">
        <v>472</v>
      </c>
    </row>
    <row r="28" spans="1:8" ht="15" thickBot="1" x14ac:dyDescent="0.25">
      <c r="A28" s="86">
        <f>IF(A21&lt;=0,0,IF(E28&lt;=0,100%,C28/E28))</f>
        <v>0.99999239860112044</v>
      </c>
      <c r="B28" s="79" t="s">
        <v>28</v>
      </c>
      <c r="C28" s="82">
        <f>A21</f>
        <v>3512651.6987303458</v>
      </c>
      <c r="D28" s="79" t="s">
        <v>33</v>
      </c>
      <c r="E28" s="83">
        <f xml:space="preserve"> C21</f>
        <v>3512678.3999999999</v>
      </c>
      <c r="G28" s="67" t="str">
        <f>IF(A21&lt;0,"NEGATIVE","OK")</f>
        <v>OK</v>
      </c>
    </row>
    <row r="30" spans="1:8" ht="15" x14ac:dyDescent="0.2">
      <c r="A30" s="62" t="s">
        <v>393</v>
      </c>
      <c r="B30" s="87"/>
      <c r="C30" s="88"/>
      <c r="D30" s="88"/>
      <c r="E30" s="88"/>
      <c r="F30" s="88"/>
      <c r="G30" s="88"/>
    </row>
    <row r="31" spans="1:8" ht="15" thickBot="1" x14ac:dyDescent="0.25">
      <c r="A31" s="89"/>
      <c r="B31" s="90"/>
    </row>
    <row r="32" spans="1:8" ht="15" thickBot="1" x14ac:dyDescent="0.25">
      <c r="A32" s="1" t="s">
        <v>426</v>
      </c>
      <c r="B32" s="1" t="s">
        <v>34</v>
      </c>
      <c r="C32" s="91" t="s">
        <v>35</v>
      </c>
      <c r="D32" s="92" t="s">
        <v>36</v>
      </c>
      <c r="E32" s="1" t="s">
        <v>24</v>
      </c>
      <c r="F32" s="93"/>
      <c r="G32" s="93"/>
    </row>
    <row r="33" spans="1:11" s="13" customFormat="1" ht="42" thickBot="1" x14ac:dyDescent="0.3">
      <c r="A33" s="314" t="s">
        <v>425</v>
      </c>
      <c r="B33" s="94" t="s">
        <v>37</v>
      </c>
      <c r="C33" s="70"/>
      <c r="D33" s="95" t="s">
        <v>423</v>
      </c>
      <c r="E33" s="96" t="s">
        <v>420</v>
      </c>
      <c r="F33" s="97"/>
      <c r="G33" s="97"/>
      <c r="H33" s="98"/>
    </row>
    <row r="34" spans="1:11" s="13" customFormat="1" ht="42" thickBot="1" x14ac:dyDescent="0.3">
      <c r="A34" s="315"/>
      <c r="B34" s="99" t="s">
        <v>38</v>
      </c>
      <c r="C34" s="70"/>
      <c r="D34" s="100" t="s">
        <v>422</v>
      </c>
      <c r="E34" s="96" t="s">
        <v>420</v>
      </c>
      <c r="F34" s="97"/>
      <c r="G34" s="97"/>
      <c r="H34" s="98"/>
    </row>
    <row r="35" spans="1:11" s="13" customFormat="1" ht="42" thickBot="1" x14ac:dyDescent="0.3">
      <c r="A35" s="316"/>
      <c r="B35" s="99" t="s">
        <v>39</v>
      </c>
      <c r="C35" s="70" t="s">
        <v>116</v>
      </c>
      <c r="D35" s="100" t="s">
        <v>421</v>
      </c>
      <c r="E35" s="96" t="s">
        <v>420</v>
      </c>
      <c r="F35" s="97"/>
      <c r="G35" s="97"/>
    </row>
    <row r="36" spans="1:11" s="13" customFormat="1" ht="42" thickBot="1" x14ac:dyDescent="0.3">
      <c r="A36" s="315" t="s">
        <v>424</v>
      </c>
      <c r="B36" s="99" t="s">
        <v>37</v>
      </c>
      <c r="C36" s="70" t="s">
        <v>116</v>
      </c>
      <c r="D36" s="100" t="s">
        <v>423</v>
      </c>
      <c r="E36" s="96" t="s">
        <v>420</v>
      </c>
      <c r="F36" s="97"/>
      <c r="G36" s="97"/>
    </row>
    <row r="37" spans="1:11" s="13" customFormat="1" ht="42" thickBot="1" x14ac:dyDescent="0.3">
      <c r="A37" s="315"/>
      <c r="B37" s="99" t="s">
        <v>38</v>
      </c>
      <c r="C37" s="70" t="s">
        <v>116</v>
      </c>
      <c r="D37" s="100" t="s">
        <v>422</v>
      </c>
      <c r="E37" s="96" t="s">
        <v>420</v>
      </c>
      <c r="F37" s="97"/>
      <c r="G37" s="97"/>
    </row>
    <row r="38" spans="1:11" s="13" customFormat="1" ht="42" thickBot="1" x14ac:dyDescent="0.3">
      <c r="A38" s="316"/>
      <c r="B38" s="99" t="s">
        <v>39</v>
      </c>
      <c r="C38" s="70" t="s">
        <v>116</v>
      </c>
      <c r="D38" s="100" t="s">
        <v>421</v>
      </c>
      <c r="E38" s="96" t="s">
        <v>420</v>
      </c>
      <c r="F38" s="97"/>
      <c r="G38" s="97"/>
    </row>
    <row r="47" spans="1:11" ht="15" x14ac:dyDescent="0.25">
      <c r="J47" s="101"/>
      <c r="K47" s="101"/>
    </row>
    <row r="48" spans="1:11" ht="15" x14ac:dyDescent="0.25">
      <c r="J48" s="101"/>
      <c r="K48" s="101"/>
    </row>
    <row r="49" spans="10:11" ht="15" x14ac:dyDescent="0.25">
      <c r="J49" s="101"/>
      <c r="K49" s="101"/>
    </row>
    <row r="50" spans="10:11" ht="15" x14ac:dyDescent="0.25">
      <c r="J50" s="101"/>
      <c r="K50" s="101"/>
    </row>
    <row r="51" spans="10:11" ht="15" x14ac:dyDescent="0.25">
      <c r="J51" s="101"/>
      <c r="K51" s="101"/>
    </row>
    <row r="52" spans="10:11" ht="15" x14ac:dyDescent="0.25">
      <c r="J52" s="101"/>
      <c r="K52" s="101"/>
    </row>
    <row r="53" spans="10:11" ht="15" x14ac:dyDescent="0.25">
      <c r="J53" s="101"/>
      <c r="K53" s="101"/>
    </row>
    <row r="54" spans="10:11" ht="15" x14ac:dyDescent="0.25">
      <c r="J54" s="101"/>
      <c r="K54" s="101"/>
    </row>
    <row r="55" spans="10:11" ht="15" x14ac:dyDescent="0.25">
      <c r="J55" s="101"/>
      <c r="K55" s="101"/>
    </row>
  </sheetData>
  <sheetProtection algorithmName="SHA-512" hashValue="ivzKKUio9xmWvgDyZSwBOtiSkFYNiRjxbISOJcOR1ojiDPYMBYKsF5qX+YvGgvH2cdui7uTD9Q3DHlef8qFudA==" saltValue="QV1TRWhT6wORGO2h/u++/g==" spinCount="100000" sheet="1" objects="1" scenarios="1"/>
  <mergeCells count="2">
    <mergeCell ref="A33:A35"/>
    <mergeCell ref="A36:A38"/>
  </mergeCells>
  <conditionalFormatting sqref="E4 E12">
    <cfRule type="cellIs" dxfId="25" priority="6" operator="equal">
      <formula>"ERR"</formula>
    </cfRule>
    <cfRule type="cellIs" dxfId="24" priority="7" operator="equal">
      <formula>"OK"</formula>
    </cfRule>
  </conditionalFormatting>
  <conditionalFormatting sqref="E6">
    <cfRule type="cellIs" dxfId="23" priority="1" operator="equal">
      <formula>"ERR"</formula>
    </cfRule>
    <cfRule type="cellIs" dxfId="22" priority="2" operator="equal">
      <formula>"OK"</formula>
    </cfRule>
  </conditionalFormatting>
  <conditionalFormatting sqref="G28">
    <cfRule type="containsText" dxfId="21" priority="3" operator="containsText" text="OK">
      <formula>NOT(ISERROR(SEARCH("OK",G28)))</formula>
    </cfRule>
    <cfRule type="containsText" dxfId="20" priority="4" operator="containsText" text="NEGATIVE">
      <formula>NOT(ISERROR(SEARCH("NEGATIVE",G28)))</formula>
    </cfRule>
  </conditionalFormatting>
  <dataValidations count="2">
    <dataValidation type="list" allowBlank="1" showInputMessage="1" showErrorMessage="1" sqref="B6" xr:uid="{ABCC03C4-D8C4-457B-B9F5-DD11AB8F504D}">
      <formula1>"Bioenergy,Wind energy,Solar energy,Hydro/Ocean energy,Geothermal energy,Use of renewable energy outside Annex I,Manufacturing of components for renewable energy,Buildings"</formula1>
    </dataValidation>
    <dataValidation type="list" allowBlank="1" showInputMessage="1" showErrorMessage="1" sqref="B12" xr:uid="{DC348806-88FC-45DF-9030-CFA950C30F16}">
      <formula1>"Yes, No"</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08A2984-151E-48FE-AA3A-E016F3B2A81C}">
          <x14:formula1>
            <xm:f>_xlfn.ANCHORARRAY(Lists!C3)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E417-07BC-4169-94CF-6F519EBCC689}">
  <sheetPr codeName="Sheet3"/>
  <dimension ref="A1:S31"/>
  <sheetViews>
    <sheetView zoomScaleNormal="100" workbookViewId="0"/>
  </sheetViews>
  <sheetFormatPr defaultColWidth="9.140625" defaultRowHeight="14.25" x14ac:dyDescent="0.2"/>
  <cols>
    <col min="1" max="1" width="36.5703125" style="6" customWidth="1"/>
    <col min="2" max="12" width="12.5703125" style="6" customWidth="1"/>
    <col min="13" max="13" width="41.85546875" style="6" customWidth="1"/>
    <col min="14" max="14" width="9.140625" style="104"/>
    <col min="15" max="15" width="9.140625" style="6"/>
    <col min="16" max="16" width="17.5703125" style="6" bestFit="1" customWidth="1"/>
    <col min="17" max="18" width="9.140625" style="6"/>
    <col min="19" max="19" width="13.85546875" style="6" customWidth="1"/>
    <col min="20" max="16384" width="9.140625" style="6"/>
  </cols>
  <sheetData>
    <row r="1" spans="1:19" ht="15" x14ac:dyDescent="0.2">
      <c r="A1" s="102" t="s">
        <v>134</v>
      </c>
      <c r="B1" s="88"/>
      <c r="C1" s="88"/>
      <c r="D1" s="88"/>
      <c r="E1" s="88"/>
      <c r="F1" s="88"/>
      <c r="G1" s="88"/>
      <c r="H1" s="88"/>
      <c r="I1" s="88"/>
      <c r="J1" s="88"/>
      <c r="K1" s="88"/>
      <c r="L1" s="88"/>
      <c r="M1" s="88"/>
      <c r="N1" s="103"/>
    </row>
    <row r="2" spans="1:19" x14ac:dyDescent="0.2">
      <c r="A2" s="75" t="s">
        <v>366</v>
      </c>
    </row>
    <row r="3" spans="1:19" x14ac:dyDescent="0.2">
      <c r="A3" s="75" t="s">
        <v>135</v>
      </c>
    </row>
    <row r="4" spans="1:19" x14ac:dyDescent="0.2">
      <c r="A4" s="75"/>
    </row>
    <row r="5" spans="1:19" x14ac:dyDescent="0.2">
      <c r="A5" s="75" t="s">
        <v>367</v>
      </c>
    </row>
    <row r="6" spans="1:19" x14ac:dyDescent="0.2">
      <c r="A6" s="75" t="s">
        <v>368</v>
      </c>
    </row>
    <row r="8" spans="1:19" x14ac:dyDescent="0.2">
      <c r="A8" s="105" t="s">
        <v>369</v>
      </c>
    </row>
    <row r="9" spans="1:19" x14ac:dyDescent="0.2">
      <c r="A9" s="105" t="s">
        <v>370</v>
      </c>
    </row>
    <row r="10" spans="1:19" ht="15" thickBot="1" x14ac:dyDescent="0.25"/>
    <row r="11" spans="1:19" ht="15.75" thickBot="1" x14ac:dyDescent="0.25">
      <c r="A11" s="106" t="s">
        <v>10</v>
      </c>
      <c r="B11" s="60" t="s">
        <v>136</v>
      </c>
      <c r="C11" s="60" t="s">
        <v>49</v>
      </c>
      <c r="D11" s="60" t="s">
        <v>50</v>
      </c>
      <c r="E11" s="60" t="s">
        <v>51</v>
      </c>
      <c r="F11" s="60" t="s">
        <v>52</v>
      </c>
      <c r="G11" s="60" t="s">
        <v>53</v>
      </c>
      <c r="H11" s="60" t="s">
        <v>54</v>
      </c>
      <c r="I11" s="60" t="s">
        <v>55</v>
      </c>
      <c r="J11" s="60" t="s">
        <v>56</v>
      </c>
      <c r="K11" s="60" t="s">
        <v>57</v>
      </c>
      <c r="L11" s="60" t="s">
        <v>58</v>
      </c>
      <c r="M11" s="60" t="s">
        <v>365</v>
      </c>
    </row>
    <row r="12" spans="1:19" ht="19.5" thickBot="1" x14ac:dyDescent="0.25">
      <c r="A12" s="107" t="s">
        <v>371</v>
      </c>
      <c r="B12" s="108">
        <f xml:space="preserve"> SUM(C12:L12)</f>
        <v>0</v>
      </c>
      <c r="C12" s="109"/>
      <c r="D12" s="109"/>
      <c r="E12" s="109"/>
      <c r="F12" s="109"/>
      <c r="G12" s="109"/>
      <c r="H12" s="109"/>
      <c r="I12" s="109"/>
      <c r="J12" s="109"/>
      <c r="K12" s="109"/>
      <c r="L12" s="109"/>
      <c r="M12" s="32"/>
      <c r="N12" s="110"/>
      <c r="P12" s="111"/>
    </row>
    <row r="13" spans="1:19" ht="19.5" thickBot="1" x14ac:dyDescent="0.25">
      <c r="A13" s="107" t="s">
        <v>372</v>
      </c>
      <c r="B13" s="108">
        <f xml:space="preserve"> SUM(C13:L13)</f>
        <v>3512678.3999999999</v>
      </c>
      <c r="C13" s="108">
        <f>'Reference emissions RES'!R22</f>
        <v>79833.599999999991</v>
      </c>
      <c r="D13" s="108">
        <f>'Reference emissions RES'!S22</f>
        <v>239500.79999999999</v>
      </c>
      <c r="E13" s="108">
        <f>'Reference emissions RES'!T22</f>
        <v>399168</v>
      </c>
      <c r="F13" s="108">
        <f>'Reference emissions RES'!U22</f>
        <v>399168</v>
      </c>
      <c r="G13" s="108">
        <f>'Reference emissions RES'!V22</f>
        <v>399168</v>
      </c>
      <c r="H13" s="108">
        <f>'Reference emissions RES'!W22</f>
        <v>399168</v>
      </c>
      <c r="I13" s="108">
        <f>'Reference emissions RES'!X22</f>
        <v>399168</v>
      </c>
      <c r="J13" s="108">
        <f>'Reference emissions RES'!Y22</f>
        <v>399168</v>
      </c>
      <c r="K13" s="108">
        <f>'Reference emissions RES'!Z22</f>
        <v>399168</v>
      </c>
      <c r="L13" s="108">
        <f>'Reference emissions RES'!AA22</f>
        <v>399168</v>
      </c>
      <c r="M13" s="32"/>
      <c r="S13" s="112"/>
    </row>
    <row r="14" spans="1:19" ht="19.5" thickBot="1" x14ac:dyDescent="0.25">
      <c r="A14" s="107" t="s">
        <v>373</v>
      </c>
      <c r="B14" s="108">
        <f xml:space="preserve"> SUM(C14:L14)</f>
        <v>0</v>
      </c>
      <c r="C14" s="109"/>
      <c r="D14" s="109"/>
      <c r="E14" s="109"/>
      <c r="F14" s="109"/>
      <c r="G14" s="109"/>
      <c r="H14" s="109"/>
      <c r="I14" s="109"/>
      <c r="J14" s="109"/>
      <c r="K14" s="109"/>
      <c r="L14" s="109"/>
      <c r="M14" s="32"/>
      <c r="S14" s="112"/>
    </row>
    <row r="15" spans="1:19" ht="19.5" thickBot="1" x14ac:dyDescent="0.25">
      <c r="A15" s="107" t="s">
        <v>374</v>
      </c>
      <c r="B15" s="108">
        <f xml:space="preserve"> SUM(C15:L15)</f>
        <v>0</v>
      </c>
      <c r="C15" s="109"/>
      <c r="D15" s="109"/>
      <c r="E15" s="109"/>
      <c r="F15" s="109"/>
      <c r="G15" s="109"/>
      <c r="H15" s="109"/>
      <c r="I15" s="109"/>
      <c r="J15" s="109"/>
      <c r="K15" s="109"/>
      <c r="L15" s="109"/>
      <c r="M15" s="32"/>
    </row>
    <row r="16" spans="1:19" ht="24.75" thickBot="1" x14ac:dyDescent="0.25">
      <c r="A16" s="107" t="s">
        <v>375</v>
      </c>
      <c r="B16" s="108">
        <f xml:space="preserve"> SUM(C16:L16)</f>
        <v>3512678.3999999999</v>
      </c>
      <c r="C16" s="108">
        <f t="shared" ref="C16:L16" si="0">+ SUM(C12:C15)</f>
        <v>79833.599999999991</v>
      </c>
      <c r="D16" s="108">
        <f t="shared" si="0"/>
        <v>239500.79999999999</v>
      </c>
      <c r="E16" s="108">
        <f t="shared" si="0"/>
        <v>399168</v>
      </c>
      <c r="F16" s="108">
        <f t="shared" si="0"/>
        <v>399168</v>
      </c>
      <c r="G16" s="108">
        <f t="shared" si="0"/>
        <v>399168</v>
      </c>
      <c r="H16" s="108">
        <f t="shared" si="0"/>
        <v>399168</v>
      </c>
      <c r="I16" s="108">
        <f t="shared" si="0"/>
        <v>399168</v>
      </c>
      <c r="J16" s="108">
        <f t="shared" si="0"/>
        <v>399168</v>
      </c>
      <c r="K16" s="108">
        <f t="shared" si="0"/>
        <v>399168</v>
      </c>
      <c r="L16" s="108">
        <f t="shared" si="0"/>
        <v>399168</v>
      </c>
      <c r="M16" s="32" t="s">
        <v>437</v>
      </c>
      <c r="N16" s="67" t="str">
        <f>+ IF(B16=SUM(B12:B15),"OK","ERR")</f>
        <v>OK</v>
      </c>
      <c r="P16" s="13"/>
    </row>
    <row r="17" spans="1:16" ht="15" thickBot="1" x14ac:dyDescent="0.25">
      <c r="B17" s="113"/>
      <c r="C17" s="113"/>
      <c r="D17" s="113"/>
      <c r="E17" s="113"/>
      <c r="F17" s="113"/>
      <c r="G17" s="113"/>
      <c r="H17" s="113"/>
      <c r="I17" s="113"/>
      <c r="J17" s="113"/>
      <c r="K17" s="113"/>
      <c r="L17" s="113"/>
      <c r="N17" s="6"/>
    </row>
    <row r="18" spans="1:16" ht="15.75" thickBot="1" x14ac:dyDescent="0.25">
      <c r="A18" s="106" t="s">
        <v>12</v>
      </c>
      <c r="B18" s="60" t="s">
        <v>136</v>
      </c>
      <c r="C18" s="60" t="s">
        <v>49</v>
      </c>
      <c r="D18" s="60" t="s">
        <v>50</v>
      </c>
      <c r="E18" s="60" t="s">
        <v>51</v>
      </c>
      <c r="F18" s="60" t="s">
        <v>52</v>
      </c>
      <c r="G18" s="60" t="s">
        <v>53</v>
      </c>
      <c r="H18" s="60" t="s">
        <v>54</v>
      </c>
      <c r="I18" s="60" t="s">
        <v>55</v>
      </c>
      <c r="J18" s="60" t="s">
        <v>56</v>
      </c>
      <c r="K18" s="60" t="s">
        <v>57</v>
      </c>
      <c r="L18" s="60" t="s">
        <v>58</v>
      </c>
      <c r="M18" s="60" t="s">
        <v>365</v>
      </c>
    </row>
    <row r="19" spans="1:16" ht="19.5" thickBot="1" x14ac:dyDescent="0.25">
      <c r="A19" s="107" t="s">
        <v>376</v>
      </c>
      <c r="B19" s="108">
        <f xml:space="preserve"> SUM(C19:L19)</f>
        <v>0</v>
      </c>
      <c r="C19" s="109"/>
      <c r="D19" s="109"/>
      <c r="E19" s="109"/>
      <c r="F19" s="109"/>
      <c r="G19" s="109"/>
      <c r="H19" s="109"/>
      <c r="I19" s="109"/>
      <c r="J19" s="109"/>
      <c r="K19" s="109"/>
      <c r="L19" s="109"/>
      <c r="M19" s="32"/>
    </row>
    <row r="20" spans="1:16" ht="19.5" thickBot="1" x14ac:dyDescent="0.25">
      <c r="A20" s="107" t="s">
        <v>377</v>
      </c>
      <c r="B20" s="114">
        <f xml:space="preserve"> SUM(C20:L20)</f>
        <v>26.701269654135345</v>
      </c>
      <c r="C20" s="114">
        <f>'Project emissions RES'!T19</f>
        <v>0.60684703759398506</v>
      </c>
      <c r="D20" s="114">
        <f>'Project emissions RES'!U19</f>
        <v>1.8205411127819551</v>
      </c>
      <c r="E20" s="114">
        <f>'Project emissions RES'!V19</f>
        <v>3.0342351879699252</v>
      </c>
      <c r="F20" s="114">
        <f>'Project emissions RES'!W19</f>
        <v>3.0342351879699252</v>
      </c>
      <c r="G20" s="114">
        <f>'Project emissions RES'!X19</f>
        <v>3.0342351879699252</v>
      </c>
      <c r="H20" s="114">
        <f>'Project emissions RES'!Y19</f>
        <v>3.0342351879699252</v>
      </c>
      <c r="I20" s="114">
        <f>'Project emissions RES'!Z19</f>
        <v>3.0342351879699252</v>
      </c>
      <c r="J20" s="114">
        <f>'Project emissions RES'!AA19</f>
        <v>3.0342351879699252</v>
      </c>
      <c r="K20" s="114">
        <f>'Project emissions RES'!AB19</f>
        <v>3.0342351879699252</v>
      </c>
      <c r="L20" s="114">
        <f>'Project emissions RES'!AC19</f>
        <v>3.0342351879699252</v>
      </c>
      <c r="M20" s="32"/>
    </row>
    <row r="21" spans="1:16" ht="19.5" thickBot="1" x14ac:dyDescent="0.25">
      <c r="A21" s="107" t="s">
        <v>378</v>
      </c>
      <c r="B21" s="108">
        <f xml:space="preserve"> SUM(C21:L21)</f>
        <v>0</v>
      </c>
      <c r="C21" s="109"/>
      <c r="D21" s="109"/>
      <c r="E21" s="109"/>
      <c r="F21" s="109"/>
      <c r="G21" s="109"/>
      <c r="H21" s="109"/>
      <c r="I21" s="109"/>
      <c r="J21" s="109"/>
      <c r="K21" s="109"/>
      <c r="L21" s="109"/>
      <c r="M21" s="32"/>
    </row>
    <row r="22" spans="1:16" ht="19.5" thickBot="1" x14ac:dyDescent="0.25">
      <c r="A22" s="107" t="s">
        <v>379</v>
      </c>
      <c r="B22" s="108">
        <f xml:space="preserve"> SUM(C22:L22)</f>
        <v>0</v>
      </c>
      <c r="C22" s="109"/>
      <c r="D22" s="109"/>
      <c r="E22" s="109"/>
      <c r="F22" s="109"/>
      <c r="G22" s="109"/>
      <c r="H22" s="109"/>
      <c r="I22" s="109"/>
      <c r="J22" s="109"/>
      <c r="K22" s="109"/>
      <c r="L22" s="109"/>
      <c r="M22" s="32"/>
    </row>
    <row r="23" spans="1:16" ht="24.75" thickBot="1" x14ac:dyDescent="0.25">
      <c r="A23" s="107" t="s">
        <v>380</v>
      </c>
      <c r="B23" s="114">
        <f xml:space="preserve"> SUM(C23:L23)</f>
        <v>26.701269654135345</v>
      </c>
      <c r="C23" s="114">
        <f t="shared" ref="C23:L23" si="1">+ SUM(C19:C22)</f>
        <v>0.60684703759398506</v>
      </c>
      <c r="D23" s="114">
        <f t="shared" si="1"/>
        <v>1.8205411127819551</v>
      </c>
      <c r="E23" s="114">
        <f t="shared" si="1"/>
        <v>3.0342351879699252</v>
      </c>
      <c r="F23" s="114">
        <f t="shared" si="1"/>
        <v>3.0342351879699252</v>
      </c>
      <c r="G23" s="114">
        <f t="shared" si="1"/>
        <v>3.0342351879699252</v>
      </c>
      <c r="H23" s="114">
        <f t="shared" si="1"/>
        <v>3.0342351879699252</v>
      </c>
      <c r="I23" s="114">
        <f t="shared" si="1"/>
        <v>3.0342351879699252</v>
      </c>
      <c r="J23" s="114">
        <f t="shared" si="1"/>
        <v>3.0342351879699252</v>
      </c>
      <c r="K23" s="114">
        <f t="shared" si="1"/>
        <v>3.0342351879699252</v>
      </c>
      <c r="L23" s="114">
        <f t="shared" si="1"/>
        <v>3.0342351879699252</v>
      </c>
      <c r="M23" s="32" t="s">
        <v>437</v>
      </c>
      <c r="N23" s="67" t="str">
        <f>+ IF(B23=SUM(B19:B22),"OK","ERR")</f>
        <v>OK</v>
      </c>
      <c r="P23" s="13"/>
    </row>
    <row r="24" spans="1:16" ht="15" thickBot="1" x14ac:dyDescent="0.25">
      <c r="B24" s="115"/>
      <c r="C24" s="115"/>
      <c r="D24" s="115"/>
      <c r="E24" s="115"/>
      <c r="F24" s="115"/>
      <c r="G24" s="115"/>
      <c r="H24" s="115"/>
      <c r="I24" s="115"/>
      <c r="J24" s="115"/>
      <c r="K24" s="115"/>
      <c r="L24" s="115"/>
    </row>
    <row r="25" spans="1:16" ht="19.5" thickBot="1" x14ac:dyDescent="0.25">
      <c r="A25" s="107" t="s">
        <v>473</v>
      </c>
      <c r="B25" s="108">
        <f xml:space="preserve"> SUM(C25:L25)</f>
        <v>0</v>
      </c>
      <c r="C25" s="108">
        <f>+ 'CC credit calculation'!R21</f>
        <v>0</v>
      </c>
      <c r="D25" s="108">
        <f>+ 'CC credit calculation'!S21</f>
        <v>0</v>
      </c>
      <c r="E25" s="108">
        <f>+ 'CC credit calculation'!T21</f>
        <v>0</v>
      </c>
      <c r="F25" s="108">
        <f>+ 'CC credit calculation'!U21</f>
        <v>0</v>
      </c>
      <c r="G25" s="108">
        <f>+ 'CC credit calculation'!V21</f>
        <v>0</v>
      </c>
      <c r="H25" s="108">
        <f>+ 'CC credit calculation'!W21</f>
        <v>0</v>
      </c>
      <c r="I25" s="108">
        <f>+ 'CC credit calculation'!X21</f>
        <v>0</v>
      </c>
      <c r="J25" s="108">
        <f>+ 'CC credit calculation'!Y21</f>
        <v>0</v>
      </c>
      <c r="K25" s="108">
        <f>+ 'CC credit calculation'!Z21</f>
        <v>0</v>
      </c>
      <c r="L25" s="108">
        <f>+ 'CC credit calculation'!AA21</f>
        <v>0</v>
      </c>
      <c r="N25" s="116"/>
    </row>
    <row r="26" spans="1:16" x14ac:dyDescent="0.2">
      <c r="A26" s="76" t="s">
        <v>492</v>
      </c>
    </row>
    <row r="27" spans="1:16" ht="15" thickBot="1" x14ac:dyDescent="0.25"/>
    <row r="28" spans="1:16" ht="15.75" thickBot="1" x14ac:dyDescent="0.25">
      <c r="A28" s="106" t="s">
        <v>381</v>
      </c>
      <c r="B28" s="60" t="s">
        <v>136</v>
      </c>
      <c r="C28" s="60" t="s">
        <v>49</v>
      </c>
      <c r="D28" s="60" t="s">
        <v>50</v>
      </c>
      <c r="E28" s="60" t="s">
        <v>51</v>
      </c>
      <c r="F28" s="60" t="s">
        <v>52</v>
      </c>
      <c r="G28" s="60" t="s">
        <v>53</v>
      </c>
      <c r="H28" s="60" t="s">
        <v>54</v>
      </c>
      <c r="I28" s="60" t="s">
        <v>55</v>
      </c>
      <c r="J28" s="60" t="s">
        <v>56</v>
      </c>
      <c r="K28" s="60" t="s">
        <v>57</v>
      </c>
      <c r="L28" s="60" t="s">
        <v>58</v>
      </c>
      <c r="M28" s="60" t="s">
        <v>365</v>
      </c>
      <c r="N28" s="116"/>
    </row>
    <row r="29" spans="1:16" ht="24.75" thickBot="1" x14ac:dyDescent="0.25">
      <c r="A29" s="107" t="s">
        <v>382</v>
      </c>
      <c r="B29" s="108">
        <f xml:space="preserve"> SUM(C29:L29)</f>
        <v>3512651.6987303463</v>
      </c>
      <c r="C29" s="108">
        <f>+ C16 - C23 + C25</f>
        <v>79832.993152962401</v>
      </c>
      <c r="D29" s="108">
        <f t="shared" ref="D29:L29" si="2">+ D16 - D23 + D25</f>
        <v>239498.97945888722</v>
      </c>
      <c r="E29" s="108">
        <f t="shared" si="2"/>
        <v>399164.96576481202</v>
      </c>
      <c r="F29" s="108">
        <f t="shared" si="2"/>
        <v>399164.96576481202</v>
      </c>
      <c r="G29" s="108">
        <f t="shared" si="2"/>
        <v>399164.96576481202</v>
      </c>
      <c r="H29" s="108">
        <f t="shared" si="2"/>
        <v>399164.96576481202</v>
      </c>
      <c r="I29" s="108">
        <f t="shared" si="2"/>
        <v>399164.96576481202</v>
      </c>
      <c r="J29" s="108">
        <f t="shared" si="2"/>
        <v>399164.96576481202</v>
      </c>
      <c r="K29" s="108">
        <f t="shared" si="2"/>
        <v>399164.96576481202</v>
      </c>
      <c r="L29" s="108">
        <f t="shared" si="2"/>
        <v>399164.96576481202</v>
      </c>
      <c r="M29" s="32" t="s">
        <v>438</v>
      </c>
      <c r="N29" s="67" t="str">
        <f>+ IF(B29=Summary!A21,"OK","ERR")</f>
        <v>OK</v>
      </c>
      <c r="P29" s="13"/>
    </row>
    <row r="30" spans="1:16" ht="24.75" thickBot="1" x14ac:dyDescent="0.25">
      <c r="A30" s="107" t="s">
        <v>383</v>
      </c>
      <c r="B30" s="86">
        <f xml:space="preserve"> IF(B29&lt;=0,0, IF(B16&lt;=0, 100%, B29/B16))</f>
        <v>0.99999239860112055</v>
      </c>
      <c r="C30" s="86">
        <f xml:space="preserve"> IF(C29&lt;=0,0, IF(C16&lt;=0, 100%, C29/C16))</f>
        <v>0.99999239860112044</v>
      </c>
      <c r="D30" s="86">
        <f t="shared" ref="D30:L30" si="3" xml:space="preserve"> IF(D29&lt;=0,0, IF(D16&lt;=0, 100%, D29/D16))</f>
        <v>0.99999239860112044</v>
      </c>
      <c r="E30" s="86">
        <f t="shared" si="3"/>
        <v>0.99999239860112032</v>
      </c>
      <c r="F30" s="86">
        <f t="shared" si="3"/>
        <v>0.99999239860112032</v>
      </c>
      <c r="G30" s="86">
        <f t="shared" si="3"/>
        <v>0.99999239860112032</v>
      </c>
      <c r="H30" s="86">
        <f t="shared" si="3"/>
        <v>0.99999239860112032</v>
      </c>
      <c r="I30" s="86">
        <f t="shared" si="3"/>
        <v>0.99999239860112032</v>
      </c>
      <c r="J30" s="86">
        <f t="shared" si="3"/>
        <v>0.99999239860112032</v>
      </c>
      <c r="K30" s="86">
        <f t="shared" si="3"/>
        <v>0.99999239860112032</v>
      </c>
      <c r="L30" s="86">
        <f t="shared" si="3"/>
        <v>0.99999239860112032</v>
      </c>
      <c r="M30" s="32" t="s">
        <v>438</v>
      </c>
      <c r="N30" s="67" t="str">
        <f>+ IF(ROUND(B30,6)=ROUND(Summary!A28,6),"OK","ERR")</f>
        <v>OK</v>
      </c>
      <c r="P30" s="13"/>
    </row>
    <row r="31" spans="1:16" x14ac:dyDescent="0.2">
      <c r="B31" s="117"/>
      <c r="N31" s="6"/>
    </row>
  </sheetData>
  <sheetProtection algorithmName="SHA-512" hashValue="xI/Kqy56MAxHoC7TYmXyjCUlgaSPbNmL9gUFgvHx8Bte2THzk8wGaO2W0n0lcLp3C7hCKHwKqH7kUM7BNcdjSA==" saltValue="APn2XVHibHgFiaV7vussRA==" spinCount="100000" sheet="1" objects="1" scenarios="1"/>
  <conditionalFormatting sqref="B30:L30">
    <cfRule type="containsText" dxfId="19" priority="3" operator="containsText" text="EMPTY">
      <formula>NOT(ISERROR(SEARCH("EMPTY",B30)))</formula>
    </cfRule>
    <cfRule type="containsText" dxfId="18" priority="4" operator="containsText" text="ERR">
      <formula>NOT(ISERROR(SEARCH("ERR",B30)))</formula>
    </cfRule>
  </conditionalFormatting>
  <conditionalFormatting sqref="C12:L12">
    <cfRule type="containsText" dxfId="17" priority="7" operator="containsText" text="ERR">
      <formula>NOT(ISERROR(SEARCH("ERR",C12)))</formula>
    </cfRule>
  </conditionalFormatting>
  <conditionalFormatting sqref="C14:L15">
    <cfRule type="containsText" dxfId="16" priority="16" operator="containsText" text="ERR">
      <formula>NOT(ISERROR(SEARCH("ERR",C14)))</formula>
    </cfRule>
  </conditionalFormatting>
  <conditionalFormatting sqref="C19:L19">
    <cfRule type="containsText" dxfId="15" priority="6" operator="containsText" text="ERR">
      <formula>NOT(ISERROR(SEARCH("ERR",C19)))</formula>
    </cfRule>
  </conditionalFormatting>
  <conditionalFormatting sqref="C21:L22">
    <cfRule type="containsText" dxfId="14" priority="15" operator="containsText" text="ERR">
      <formula>NOT(ISERROR(SEARCH("ERR",C21)))</formula>
    </cfRule>
  </conditionalFormatting>
  <conditionalFormatting sqref="N12 N16">
    <cfRule type="cellIs" dxfId="13" priority="12" operator="equal">
      <formula>"ERR"</formula>
    </cfRule>
    <cfRule type="cellIs" dxfId="12" priority="13" operator="equal">
      <formula>"OK"</formula>
    </cfRule>
  </conditionalFormatting>
  <conditionalFormatting sqref="N23">
    <cfRule type="cellIs" dxfId="11" priority="10" operator="equal">
      <formula>"ERR"</formula>
    </cfRule>
    <cfRule type="cellIs" dxfId="10" priority="11" operator="equal">
      <formula>"OK"</formula>
    </cfRule>
  </conditionalFormatting>
  <conditionalFormatting sqref="N29:N30">
    <cfRule type="cellIs" dxfId="9" priority="1" operator="equal">
      <formula>"ERR"</formula>
    </cfRule>
    <cfRule type="cellIs" dxfId="8" priority="2" operator="equal">
      <formula>"OK"</formula>
    </cfRule>
  </conditionalFormatting>
  <dataValidations count="1">
    <dataValidation type="decimal" operator="greaterThanOrEqual" allowBlank="1" showInputMessage="1" showErrorMessage="1" sqref="C19:L22 C12:L15" xr:uid="{3BF6128D-DC51-4990-91AC-D4A05112173B}">
      <formula1>-1000000000000000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39"/>
  <sheetViews>
    <sheetView zoomScaleNormal="100" workbookViewId="0"/>
  </sheetViews>
  <sheetFormatPr defaultColWidth="9.28515625" defaultRowHeight="12.75" x14ac:dyDescent="0.2"/>
  <cols>
    <col min="1" max="1" width="14.5703125" style="89" customWidth="1"/>
    <col min="2" max="2" width="17.140625" style="89" customWidth="1"/>
    <col min="3" max="3" width="40.28515625" style="89" customWidth="1"/>
    <col min="4" max="4" width="16.42578125" style="89" customWidth="1"/>
    <col min="5" max="15" width="12" style="89" customWidth="1"/>
    <col min="16" max="16" width="27.85546875" style="89" customWidth="1"/>
    <col min="17" max="17" width="15.42578125" style="89" customWidth="1"/>
    <col min="18" max="28" width="12" style="89" customWidth="1"/>
    <col min="29" max="35" width="20.5703125" style="89" customWidth="1"/>
    <col min="36" max="16384" width="9.28515625" style="89"/>
  </cols>
  <sheetData>
    <row r="1" spans="1:29" s="6" customFormat="1" ht="15" x14ac:dyDescent="0.2">
      <c r="A1" s="118" t="s">
        <v>330</v>
      </c>
      <c r="B1" s="88"/>
      <c r="C1" s="88"/>
    </row>
    <row r="2" spans="1:29" s="6" customFormat="1" ht="15" customHeight="1" x14ac:dyDescent="0.2">
      <c r="A2" s="119" t="s">
        <v>193</v>
      </c>
    </row>
    <row r="3" spans="1:29" s="6" customFormat="1" ht="15" customHeight="1" x14ac:dyDescent="0.2">
      <c r="A3" s="119" t="s">
        <v>194</v>
      </c>
    </row>
    <row r="4" spans="1:29" ht="13.5" thickBot="1" x14ac:dyDescent="0.25">
      <c r="A4" s="119"/>
    </row>
    <row r="5" spans="1:29" ht="15.75" thickBot="1" x14ac:dyDescent="0.25">
      <c r="A5" s="120" t="s">
        <v>40</v>
      </c>
      <c r="B5" s="121" t="s">
        <v>332</v>
      </c>
      <c r="C5" s="60" t="s">
        <v>365</v>
      </c>
    </row>
    <row r="6" spans="1:29" ht="16.5" thickBot="1" x14ac:dyDescent="0.35">
      <c r="A6" s="122" t="s">
        <v>248</v>
      </c>
      <c r="B6" s="123">
        <f t="shared" ref="B6:B14" si="0">SUMIF($A$23:$A$36,A6,$AB$23:$AB$36)</f>
        <v>0</v>
      </c>
      <c r="C6" s="32"/>
    </row>
    <row r="7" spans="1:29" ht="16.5" thickBot="1" x14ac:dyDescent="0.35">
      <c r="A7" s="122" t="s">
        <v>250</v>
      </c>
      <c r="B7" s="123">
        <f t="shared" si="0"/>
        <v>0</v>
      </c>
      <c r="C7" s="32"/>
    </row>
    <row r="8" spans="1:29" ht="16.5" thickBot="1" x14ac:dyDescent="0.35">
      <c r="A8" s="122" t="s">
        <v>249</v>
      </c>
      <c r="B8" s="123">
        <f t="shared" si="0"/>
        <v>0</v>
      </c>
      <c r="C8" s="32"/>
    </row>
    <row r="9" spans="1:29" ht="16.5" thickBot="1" x14ac:dyDescent="0.35">
      <c r="A9" s="122" t="s">
        <v>251</v>
      </c>
      <c r="B9" s="123">
        <f t="shared" si="0"/>
        <v>0</v>
      </c>
      <c r="C9" s="32"/>
    </row>
    <row r="10" spans="1:29" ht="16.5" thickBot="1" x14ac:dyDescent="0.35">
      <c r="A10" s="122" t="s">
        <v>252</v>
      </c>
      <c r="B10" s="123">
        <f t="shared" si="0"/>
        <v>0</v>
      </c>
      <c r="C10" s="32"/>
    </row>
    <row r="11" spans="1:29" ht="16.5" thickBot="1" x14ac:dyDescent="0.35">
      <c r="A11" s="122" t="s">
        <v>253</v>
      </c>
      <c r="B11" s="123">
        <f t="shared" si="0"/>
        <v>0</v>
      </c>
      <c r="C11" s="32"/>
    </row>
    <row r="12" spans="1:29" ht="16.5" thickBot="1" x14ac:dyDescent="0.35">
      <c r="A12" s="122" t="s">
        <v>254</v>
      </c>
      <c r="B12" s="123">
        <f t="shared" si="0"/>
        <v>3512678.3999999999</v>
      </c>
      <c r="C12" s="32"/>
    </row>
    <row r="13" spans="1:29" ht="16.5" thickBot="1" x14ac:dyDescent="0.35">
      <c r="A13" s="122" t="s">
        <v>255</v>
      </c>
      <c r="B13" s="123">
        <f t="shared" si="0"/>
        <v>0</v>
      </c>
      <c r="C13" s="32"/>
    </row>
    <row r="14" spans="1:29" ht="16.5" thickBot="1" x14ac:dyDescent="0.35">
      <c r="A14" s="122" t="s">
        <v>256</v>
      </c>
      <c r="B14" s="123">
        <f t="shared" si="0"/>
        <v>0</v>
      </c>
      <c r="C14" s="32"/>
    </row>
    <row r="15" spans="1:29" ht="24.75" thickBot="1" x14ac:dyDescent="0.25">
      <c r="A15" s="124" t="s">
        <v>42</v>
      </c>
      <c r="B15" s="125">
        <f>SUM(B6:B14)</f>
        <v>3512678.3999999999</v>
      </c>
      <c r="C15" s="32" t="s">
        <v>331</v>
      </c>
      <c r="D15" s="67" t="str">
        <f>+ IF(AND(B15=AB22,B15=SUM(R22:AA22)),"OK","ERR")</f>
        <v>OK</v>
      </c>
      <c r="E15" s="6"/>
      <c r="AC15" s="126"/>
    </row>
    <row r="16" spans="1:29" x14ac:dyDescent="0.2">
      <c r="A16" s="127"/>
      <c r="B16" s="127"/>
      <c r="AC16" s="126"/>
    </row>
    <row r="17" spans="1:43" s="6" customFormat="1" ht="15" x14ac:dyDescent="0.2">
      <c r="A17" s="118" t="s">
        <v>329</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ht="13.5" thickBot="1" x14ac:dyDescent="0.25"/>
    <row r="19" spans="1:43" s="128" customFormat="1" ht="13.5" thickBot="1" x14ac:dyDescent="0.25">
      <c r="A19" s="317" t="s">
        <v>43</v>
      </c>
      <c r="B19" s="317"/>
      <c r="C19" s="317"/>
      <c r="D19" s="317"/>
      <c r="E19" s="317"/>
      <c r="F19" s="317"/>
      <c r="G19" s="317"/>
      <c r="H19" s="317"/>
      <c r="I19" s="317"/>
      <c r="J19" s="317"/>
      <c r="K19" s="317"/>
      <c r="L19" s="317"/>
      <c r="M19" s="317"/>
      <c r="N19" s="317"/>
      <c r="O19" s="317"/>
      <c r="P19" s="317"/>
      <c r="Q19" s="318" t="s">
        <v>338</v>
      </c>
      <c r="R19" s="318"/>
      <c r="S19" s="318"/>
      <c r="T19" s="318"/>
      <c r="U19" s="318"/>
      <c r="V19" s="318"/>
      <c r="W19" s="318"/>
      <c r="X19" s="318"/>
      <c r="Y19" s="318"/>
      <c r="Z19" s="318"/>
      <c r="AA19" s="318"/>
      <c r="AB19" s="319"/>
      <c r="AC19" s="320" t="s">
        <v>45</v>
      </c>
      <c r="AD19" s="317"/>
      <c r="AE19" s="317"/>
      <c r="AF19" s="317"/>
      <c r="AG19" s="317"/>
      <c r="AH19" s="317"/>
      <c r="AI19" s="317"/>
    </row>
    <row r="20" spans="1:43" ht="42.95" customHeight="1" thickBot="1" x14ac:dyDescent="0.25">
      <c r="A20" s="35" t="s">
        <v>46</v>
      </c>
      <c r="B20" s="129" t="s">
        <v>47</v>
      </c>
      <c r="C20" s="129" t="s">
        <v>34</v>
      </c>
      <c r="D20" s="35" t="s">
        <v>48</v>
      </c>
      <c r="E20" s="35" t="s">
        <v>49</v>
      </c>
      <c r="F20" s="35" t="s">
        <v>50</v>
      </c>
      <c r="G20" s="35" t="s">
        <v>51</v>
      </c>
      <c r="H20" s="35" t="s">
        <v>52</v>
      </c>
      <c r="I20" s="35" t="s">
        <v>53</v>
      </c>
      <c r="J20" s="35" t="s">
        <v>54</v>
      </c>
      <c r="K20" s="35" t="s">
        <v>55</v>
      </c>
      <c r="L20" s="35" t="s">
        <v>56</v>
      </c>
      <c r="M20" s="35" t="s">
        <v>57</v>
      </c>
      <c r="N20" s="35" t="s">
        <v>58</v>
      </c>
      <c r="O20" s="35" t="s">
        <v>137</v>
      </c>
      <c r="P20" s="35" t="s">
        <v>59</v>
      </c>
      <c r="Q20" s="35" t="s">
        <v>60</v>
      </c>
      <c r="R20" s="35" t="s">
        <v>399</v>
      </c>
      <c r="S20" s="35" t="s">
        <v>400</v>
      </c>
      <c r="T20" s="35" t="s">
        <v>401</v>
      </c>
      <c r="U20" s="35" t="s">
        <v>402</v>
      </c>
      <c r="V20" s="35" t="s">
        <v>403</v>
      </c>
      <c r="W20" s="35" t="s">
        <v>404</v>
      </c>
      <c r="X20" s="35" t="s">
        <v>405</v>
      </c>
      <c r="Y20" s="35" t="s">
        <v>406</v>
      </c>
      <c r="Z20" s="35" t="s">
        <v>407</v>
      </c>
      <c r="AA20" s="35" t="s">
        <v>408</v>
      </c>
      <c r="AB20" s="35" t="s">
        <v>61</v>
      </c>
      <c r="AC20" s="35" t="s">
        <v>62</v>
      </c>
      <c r="AD20" s="35" t="s">
        <v>63</v>
      </c>
      <c r="AE20" s="35" t="s">
        <v>64</v>
      </c>
      <c r="AF20" s="35" t="s">
        <v>65</v>
      </c>
      <c r="AG20" s="35" t="s">
        <v>66</v>
      </c>
      <c r="AH20" s="35" t="s">
        <v>67</v>
      </c>
      <c r="AI20" s="35" t="s">
        <v>68</v>
      </c>
    </row>
    <row r="21" spans="1:43" s="133" customFormat="1" ht="13.5" thickBot="1" x14ac:dyDescent="0.3">
      <c r="A21" s="130" t="s">
        <v>140</v>
      </c>
      <c r="B21" s="131"/>
      <c r="C21" s="131"/>
      <c r="D21" s="131"/>
      <c r="E21" s="131"/>
      <c r="F21" s="131"/>
      <c r="G21" s="131"/>
      <c r="H21" s="131"/>
      <c r="I21" s="131"/>
      <c r="J21" s="131"/>
      <c r="K21" s="131"/>
      <c r="L21" s="131"/>
      <c r="M21" s="131"/>
      <c r="N21" s="131"/>
      <c r="O21" s="131"/>
      <c r="P21" s="131"/>
      <c r="Q21" s="131"/>
      <c r="R21" s="131"/>
      <c r="S21" s="132"/>
      <c r="T21" s="131"/>
      <c r="U21" s="131"/>
      <c r="V21" s="131"/>
      <c r="W21" s="131"/>
      <c r="X21" s="131"/>
      <c r="Y21" s="131"/>
      <c r="Z21" s="131"/>
      <c r="AA21" s="131"/>
      <c r="AB21" s="131"/>
      <c r="AC21" s="131"/>
      <c r="AD21" s="132"/>
      <c r="AE21" s="132"/>
      <c r="AF21" s="132"/>
      <c r="AG21" s="131"/>
      <c r="AH21" s="131"/>
      <c r="AI21" s="132"/>
    </row>
    <row r="22" spans="1:43" ht="52.5" customHeight="1" thickBot="1" x14ac:dyDescent="0.25">
      <c r="A22" s="134" t="s">
        <v>295</v>
      </c>
      <c r="B22" s="135"/>
      <c r="C22" s="135"/>
      <c r="D22" s="135"/>
      <c r="E22" s="135"/>
      <c r="F22" s="135"/>
      <c r="G22" s="135"/>
      <c r="H22" s="135"/>
      <c r="I22" s="135"/>
      <c r="J22" s="135"/>
      <c r="K22" s="135"/>
      <c r="L22" s="135"/>
      <c r="M22" s="135"/>
      <c r="N22" s="135"/>
      <c r="O22" s="135"/>
      <c r="P22" s="136" t="s">
        <v>192</v>
      </c>
      <c r="Q22" s="137"/>
      <c r="R22" s="138">
        <f>SUM(R24:R36)</f>
        <v>79833.599999999991</v>
      </c>
      <c r="S22" s="138">
        <f t="shared" ref="S22:AA22" si="1">SUM(S24:S36)</f>
        <v>239500.79999999999</v>
      </c>
      <c r="T22" s="138">
        <f t="shared" si="1"/>
        <v>399168</v>
      </c>
      <c r="U22" s="138">
        <f t="shared" si="1"/>
        <v>399168</v>
      </c>
      <c r="V22" s="138">
        <f t="shared" si="1"/>
        <v>399168</v>
      </c>
      <c r="W22" s="138">
        <f t="shared" si="1"/>
        <v>399168</v>
      </c>
      <c r="X22" s="138">
        <f t="shared" si="1"/>
        <v>399168</v>
      </c>
      <c r="Y22" s="138">
        <f t="shared" si="1"/>
        <v>399168</v>
      </c>
      <c r="Z22" s="138">
        <f t="shared" si="1"/>
        <v>399168</v>
      </c>
      <c r="AA22" s="138">
        <f t="shared" si="1"/>
        <v>399168</v>
      </c>
      <c r="AB22" s="138">
        <f>SUM(R22:AA22)</f>
        <v>3512678.3999999999</v>
      </c>
      <c r="AC22" s="139"/>
      <c r="AD22" s="139"/>
      <c r="AE22" s="139"/>
      <c r="AF22" s="140"/>
      <c r="AG22" s="139"/>
      <c r="AH22" s="139"/>
      <c r="AI22" s="139"/>
    </row>
    <row r="23" spans="1:43" s="143" customFormat="1" ht="13.5" thickBot="1" x14ac:dyDescent="0.3">
      <c r="A23" s="130" t="s">
        <v>257</v>
      </c>
      <c r="B23" s="131"/>
      <c r="C23" s="131"/>
      <c r="D23" s="131"/>
      <c r="E23" s="131"/>
      <c r="F23" s="131"/>
      <c r="G23" s="131"/>
      <c r="H23" s="131"/>
      <c r="I23" s="131"/>
      <c r="J23" s="131"/>
      <c r="K23" s="131"/>
      <c r="L23" s="131"/>
      <c r="M23" s="131"/>
      <c r="N23" s="131"/>
      <c r="O23" s="131"/>
      <c r="P23" s="131"/>
      <c r="Q23" s="141"/>
      <c r="R23" s="141"/>
      <c r="S23" s="142"/>
      <c r="T23" s="142"/>
      <c r="U23" s="142"/>
      <c r="V23" s="142"/>
      <c r="W23" s="142"/>
      <c r="X23" s="142"/>
      <c r="Y23" s="142"/>
      <c r="Z23" s="142"/>
      <c r="AA23" s="142"/>
      <c r="AB23" s="141"/>
      <c r="AC23" s="132"/>
      <c r="AD23" s="132"/>
      <c r="AE23" s="132"/>
      <c r="AF23" s="132"/>
      <c r="AG23" s="131"/>
      <c r="AH23" s="131"/>
      <c r="AI23" s="132"/>
      <c r="AJ23" s="133"/>
      <c r="AK23" s="133"/>
      <c r="AL23" s="133"/>
      <c r="AM23" s="133"/>
    </row>
    <row r="24" spans="1:43" ht="39" thickBot="1" x14ac:dyDescent="0.25">
      <c r="A24" s="59" t="s">
        <v>248</v>
      </c>
      <c r="B24" s="59" t="s">
        <v>260</v>
      </c>
      <c r="C24" s="59" t="s">
        <v>262</v>
      </c>
      <c r="D24" s="144" t="s">
        <v>69</v>
      </c>
      <c r="E24" s="3"/>
      <c r="F24" s="3"/>
      <c r="G24" s="3"/>
      <c r="H24" s="3"/>
      <c r="I24" s="3"/>
      <c r="J24" s="3"/>
      <c r="K24" s="3"/>
      <c r="L24" s="3"/>
      <c r="M24" s="3"/>
      <c r="N24" s="3"/>
      <c r="O24" s="145">
        <f>+ SUM(E24:N24)</f>
        <v>0</v>
      </c>
      <c r="P24" s="146"/>
      <c r="Q24" s="147">
        <f>'Conversion factors RES'!$B$5</f>
        <v>0.505</v>
      </c>
      <c r="R24" s="147">
        <f>E24*$Q24</f>
        <v>0</v>
      </c>
      <c r="S24" s="147">
        <f t="shared" ref="S24:AA24" si="2">F24*$Q24</f>
        <v>0</v>
      </c>
      <c r="T24" s="147">
        <f t="shared" si="2"/>
        <v>0</v>
      </c>
      <c r="U24" s="147">
        <f t="shared" si="2"/>
        <v>0</v>
      </c>
      <c r="V24" s="147">
        <f t="shared" si="2"/>
        <v>0</v>
      </c>
      <c r="W24" s="147">
        <f t="shared" si="2"/>
        <v>0</v>
      </c>
      <c r="X24" s="147">
        <f t="shared" si="2"/>
        <v>0</v>
      </c>
      <c r="Y24" s="147">
        <f t="shared" si="2"/>
        <v>0</v>
      </c>
      <c r="Z24" s="147">
        <f t="shared" si="2"/>
        <v>0</v>
      </c>
      <c r="AA24" s="147">
        <f t="shared" si="2"/>
        <v>0</v>
      </c>
      <c r="AB24" s="147">
        <f>SUM(R24:AA24)</f>
        <v>0</v>
      </c>
      <c r="AC24" s="146"/>
      <c r="AD24" s="47"/>
      <c r="AE24" s="146"/>
      <c r="AF24" s="146"/>
      <c r="AG24" s="146"/>
      <c r="AH24" s="146"/>
      <c r="AI24" s="47"/>
    </row>
    <row r="25" spans="1:43" ht="39" thickBot="1" x14ac:dyDescent="0.25">
      <c r="A25" s="59" t="s">
        <v>248</v>
      </c>
      <c r="B25" s="59" t="s">
        <v>261</v>
      </c>
      <c r="C25" s="59" t="s">
        <v>263</v>
      </c>
      <c r="D25" s="144" t="s">
        <v>69</v>
      </c>
      <c r="E25" s="3"/>
      <c r="F25" s="3"/>
      <c r="G25" s="3"/>
      <c r="H25" s="3"/>
      <c r="I25" s="3"/>
      <c r="J25" s="3"/>
      <c r="K25" s="3"/>
      <c r="L25" s="3"/>
      <c r="M25" s="3"/>
      <c r="N25" s="3"/>
      <c r="O25" s="145">
        <f>+ SUM(E25:N25)</f>
        <v>0</v>
      </c>
      <c r="P25" s="146"/>
      <c r="Q25" s="147">
        <f>'Conversion factors RES'!$B$4</f>
        <v>0.17599999999999999</v>
      </c>
      <c r="R25" s="147">
        <f>E25*$Q25</f>
        <v>0</v>
      </c>
      <c r="S25" s="147">
        <f t="shared" ref="S25:S27" si="3">F25*$Q25</f>
        <v>0</v>
      </c>
      <c r="T25" s="147">
        <f t="shared" ref="T25:T27" si="4">G25*$Q25</f>
        <v>0</v>
      </c>
      <c r="U25" s="147">
        <f>H25*$Q25</f>
        <v>0</v>
      </c>
      <c r="V25" s="147">
        <f t="shared" ref="V25:V26" si="5">I25*$Q25</f>
        <v>0</v>
      </c>
      <c r="W25" s="147">
        <f t="shared" ref="W25:W27" si="6">J25*$Q25</f>
        <v>0</v>
      </c>
      <c r="X25" s="147">
        <f t="shared" ref="X25:X27" si="7">K25*$Q25</f>
        <v>0</v>
      </c>
      <c r="Y25" s="147">
        <f t="shared" ref="Y25:Y27" si="8">L25*$Q25</f>
        <v>0</v>
      </c>
      <c r="Z25" s="147">
        <f t="shared" ref="Z25:Z27" si="9">M25*$Q25</f>
        <v>0</v>
      </c>
      <c r="AA25" s="147">
        <f t="shared" ref="AA25:AA27" si="10">N25*$Q25</f>
        <v>0</v>
      </c>
      <c r="AB25" s="147">
        <f>SUM(R25:AA25)</f>
        <v>0</v>
      </c>
      <c r="AC25" s="146"/>
      <c r="AD25" s="47"/>
      <c r="AE25" s="146"/>
      <c r="AF25" s="146"/>
      <c r="AG25" s="146"/>
      <c r="AH25" s="146"/>
      <c r="AI25" s="47"/>
    </row>
    <row r="26" spans="1:43" ht="26.25" thickBot="1" x14ac:dyDescent="0.25">
      <c r="A26" s="59" t="s">
        <v>250</v>
      </c>
      <c r="B26" s="59" t="s">
        <v>72</v>
      </c>
      <c r="C26" s="59" t="s">
        <v>264</v>
      </c>
      <c r="D26" s="144" t="s">
        <v>265</v>
      </c>
      <c r="E26" s="3"/>
      <c r="F26" s="3"/>
      <c r="G26" s="3"/>
      <c r="H26" s="3"/>
      <c r="I26" s="3"/>
      <c r="J26" s="3"/>
      <c r="K26" s="3"/>
      <c r="L26" s="3"/>
      <c r="M26" s="3"/>
      <c r="N26" s="3"/>
      <c r="O26" s="145">
        <f>+ SUM(E26:N26)</f>
        <v>0</v>
      </c>
      <c r="P26" s="146"/>
      <c r="Q26" s="147">
        <f>'Conversion factors RES'!$B$6</f>
        <v>47.3</v>
      </c>
      <c r="R26" s="147">
        <f t="shared" ref="R26:R29" si="11">E26*$Q26</f>
        <v>0</v>
      </c>
      <c r="S26" s="147">
        <f>F26*$Q26</f>
        <v>0</v>
      </c>
      <c r="T26" s="147">
        <f t="shared" si="4"/>
        <v>0</v>
      </c>
      <c r="U26" s="147">
        <f t="shared" ref="U26:U27" si="12">H26*$Q26</f>
        <v>0</v>
      </c>
      <c r="V26" s="147">
        <f t="shared" si="5"/>
        <v>0</v>
      </c>
      <c r="W26" s="147">
        <f t="shared" si="6"/>
        <v>0</v>
      </c>
      <c r="X26" s="147">
        <f t="shared" si="7"/>
        <v>0</v>
      </c>
      <c r="Y26" s="147">
        <f t="shared" si="8"/>
        <v>0</v>
      </c>
      <c r="Z26" s="147">
        <f t="shared" si="9"/>
        <v>0</v>
      </c>
      <c r="AA26" s="147">
        <f t="shared" si="10"/>
        <v>0</v>
      </c>
      <c r="AB26" s="147">
        <f>SUM(R26:AA26)</f>
        <v>0</v>
      </c>
      <c r="AC26" s="146"/>
      <c r="AD26" s="47"/>
      <c r="AE26" s="146"/>
      <c r="AF26" s="146"/>
      <c r="AG26" s="146"/>
      <c r="AH26" s="146"/>
      <c r="AI26" s="47"/>
    </row>
    <row r="27" spans="1:43" ht="26.25" thickBot="1" x14ac:dyDescent="0.25">
      <c r="A27" s="59" t="s">
        <v>249</v>
      </c>
      <c r="B27" s="59" t="s">
        <v>70</v>
      </c>
      <c r="C27" s="59" t="s">
        <v>71</v>
      </c>
      <c r="D27" s="144" t="s">
        <v>69</v>
      </c>
      <c r="E27" s="3"/>
      <c r="F27" s="3"/>
      <c r="G27" s="3"/>
      <c r="H27" s="3"/>
      <c r="I27" s="3"/>
      <c r="J27" s="3"/>
      <c r="K27" s="3"/>
      <c r="L27" s="3"/>
      <c r="M27" s="3"/>
      <c r="N27" s="3"/>
      <c r="O27" s="145">
        <f>+ SUM(E27:N27)</f>
        <v>0</v>
      </c>
      <c r="P27" s="148"/>
      <c r="Q27" s="147">
        <f>'Conversion factors RES'!$B$4</f>
        <v>0.17599999999999999</v>
      </c>
      <c r="R27" s="147">
        <f t="shared" si="11"/>
        <v>0</v>
      </c>
      <c r="S27" s="147">
        <f t="shared" si="3"/>
        <v>0</v>
      </c>
      <c r="T27" s="147">
        <f t="shared" si="4"/>
        <v>0</v>
      </c>
      <c r="U27" s="147">
        <f t="shared" si="12"/>
        <v>0</v>
      </c>
      <c r="V27" s="147">
        <f>I27*$Q27</f>
        <v>0</v>
      </c>
      <c r="W27" s="147">
        <f t="shared" si="6"/>
        <v>0</v>
      </c>
      <c r="X27" s="147">
        <f t="shared" si="7"/>
        <v>0</v>
      </c>
      <c r="Y27" s="147">
        <f t="shared" si="8"/>
        <v>0</v>
      </c>
      <c r="Z27" s="147">
        <f t="shared" si="9"/>
        <v>0</v>
      </c>
      <c r="AA27" s="147">
        <f t="shared" si="10"/>
        <v>0</v>
      </c>
      <c r="AB27" s="147">
        <f t="shared" ref="AB27" si="13">SUM(R27:AA27)</f>
        <v>0</v>
      </c>
      <c r="AC27" s="146"/>
      <c r="AD27" s="47"/>
      <c r="AE27" s="146"/>
      <c r="AF27" s="146"/>
      <c r="AG27" s="146"/>
      <c r="AH27" s="146"/>
      <c r="AI27" s="47"/>
    </row>
    <row r="28" spans="1:43" s="143" customFormat="1" ht="13.5" thickBot="1" x14ac:dyDescent="0.3">
      <c r="A28" s="130" t="s">
        <v>258</v>
      </c>
      <c r="B28" s="131"/>
      <c r="C28" s="131"/>
      <c r="D28" s="131"/>
      <c r="E28" s="131"/>
      <c r="F28" s="131"/>
      <c r="G28" s="131"/>
      <c r="H28" s="131"/>
      <c r="I28" s="131"/>
      <c r="J28" s="131"/>
      <c r="K28" s="131"/>
      <c r="L28" s="131"/>
      <c r="M28" s="131"/>
      <c r="N28" s="131"/>
      <c r="O28" s="131"/>
      <c r="P28" s="131"/>
      <c r="Q28" s="141"/>
      <c r="R28" s="141"/>
      <c r="S28" s="142"/>
      <c r="T28" s="142"/>
      <c r="U28" s="142"/>
      <c r="V28" s="142"/>
      <c r="W28" s="142"/>
      <c r="X28" s="142"/>
      <c r="Y28" s="142"/>
      <c r="Z28" s="142"/>
      <c r="AA28" s="142"/>
      <c r="AB28" s="141"/>
      <c r="AC28" s="132"/>
      <c r="AD28" s="132"/>
      <c r="AE28" s="132"/>
      <c r="AF28" s="132"/>
      <c r="AG28" s="131"/>
      <c r="AH28" s="131"/>
      <c r="AI28" s="132"/>
      <c r="AJ28" s="133"/>
      <c r="AK28" s="133"/>
      <c r="AL28" s="133"/>
      <c r="AM28" s="133"/>
    </row>
    <row r="29" spans="1:43" ht="38.1" customHeight="1" thickBot="1" x14ac:dyDescent="0.25">
      <c r="A29" s="59" t="s">
        <v>251</v>
      </c>
      <c r="B29" s="59" t="s">
        <v>266</v>
      </c>
      <c r="C29" s="144" t="s">
        <v>277</v>
      </c>
      <c r="D29" s="144" t="s">
        <v>69</v>
      </c>
      <c r="E29" s="3"/>
      <c r="F29" s="3"/>
      <c r="G29" s="3"/>
      <c r="H29" s="3"/>
      <c r="I29" s="3"/>
      <c r="J29" s="3"/>
      <c r="K29" s="3"/>
      <c r="L29" s="3"/>
      <c r="M29" s="3"/>
      <c r="N29" s="3"/>
      <c r="O29" s="145">
        <f>+ SUM(E29:N29)</f>
        <v>0</v>
      </c>
      <c r="P29" s="146"/>
      <c r="Q29" s="147">
        <f>'Conversion factors RES'!$B$4</f>
        <v>0.17599999999999999</v>
      </c>
      <c r="R29" s="147">
        <f t="shared" si="11"/>
        <v>0</v>
      </c>
      <c r="S29" s="147">
        <f t="shared" ref="S29:S31" si="14">F29*$Q29</f>
        <v>0</v>
      </c>
      <c r="T29" s="147">
        <f t="shared" ref="T29:T31" si="15">G29*$Q29</f>
        <v>0</v>
      </c>
      <c r="U29" s="147">
        <f t="shared" ref="U29:U31" si="16">H29*$Q29</f>
        <v>0</v>
      </c>
      <c r="V29" s="147">
        <f t="shared" ref="V29:V31" si="17">I29*$Q29</f>
        <v>0</v>
      </c>
      <c r="W29" s="147">
        <f t="shared" ref="W29:W31" si="18">J29*$Q29</f>
        <v>0</v>
      </c>
      <c r="X29" s="147">
        <f t="shared" ref="X29:X31" si="19">K29*$Q29</f>
        <v>0</v>
      </c>
      <c r="Y29" s="147">
        <f t="shared" ref="Y29:Y31" si="20">L29*$Q29</f>
        <v>0</v>
      </c>
      <c r="Z29" s="147">
        <f t="shared" ref="Z29:Z31" si="21">M29*$Q29</f>
        <v>0</v>
      </c>
      <c r="AA29" s="147">
        <f t="shared" ref="AA29:AA31" si="22">N29*$Q29</f>
        <v>0</v>
      </c>
      <c r="AB29" s="147">
        <f>SUM(R29:AA29)</f>
        <v>0</v>
      </c>
      <c r="AC29" s="146"/>
      <c r="AD29" s="47"/>
      <c r="AE29" s="146"/>
      <c r="AF29" s="146"/>
      <c r="AG29" s="146"/>
      <c r="AH29" s="146"/>
      <c r="AI29" s="47"/>
    </row>
    <row r="30" spans="1:43" ht="38.1" customHeight="1" thickBot="1" x14ac:dyDescent="0.25">
      <c r="A30" s="59" t="s">
        <v>252</v>
      </c>
      <c r="B30" s="59" t="s">
        <v>267</v>
      </c>
      <c r="C30" s="144" t="s">
        <v>278</v>
      </c>
      <c r="D30" s="144" t="s">
        <v>265</v>
      </c>
      <c r="E30" s="3"/>
      <c r="F30" s="3"/>
      <c r="G30" s="3"/>
      <c r="H30" s="3"/>
      <c r="I30" s="3"/>
      <c r="J30" s="3"/>
      <c r="K30" s="3"/>
      <c r="L30" s="3"/>
      <c r="M30" s="3"/>
      <c r="N30" s="3"/>
      <c r="O30" s="145">
        <f>+ SUM(E30:N30)</f>
        <v>0</v>
      </c>
      <c r="P30" s="146"/>
      <c r="Q30" s="147">
        <f>'Conversion factors RES'!$B$6</f>
        <v>47.3</v>
      </c>
      <c r="R30" s="147">
        <f>E30*$Q30</f>
        <v>0</v>
      </c>
      <c r="S30" s="147">
        <f t="shared" si="14"/>
        <v>0</v>
      </c>
      <c r="T30" s="147">
        <f t="shared" si="15"/>
        <v>0</v>
      </c>
      <c r="U30" s="147">
        <f t="shared" si="16"/>
        <v>0</v>
      </c>
      <c r="V30" s="147">
        <f t="shared" si="17"/>
        <v>0</v>
      </c>
      <c r="W30" s="147">
        <f t="shared" si="18"/>
        <v>0</v>
      </c>
      <c r="X30" s="147">
        <f t="shared" si="19"/>
        <v>0</v>
      </c>
      <c r="Y30" s="147">
        <f t="shared" si="20"/>
        <v>0</v>
      </c>
      <c r="Z30" s="147">
        <f t="shared" si="21"/>
        <v>0</v>
      </c>
      <c r="AA30" s="147">
        <f t="shared" si="22"/>
        <v>0</v>
      </c>
      <c r="AB30" s="147">
        <f>SUM(R30:AA30)</f>
        <v>0</v>
      </c>
      <c r="AC30" s="146"/>
      <c r="AD30" s="47"/>
      <c r="AE30" s="146"/>
      <c r="AF30" s="146"/>
      <c r="AG30" s="146"/>
      <c r="AH30" s="146"/>
      <c r="AI30" s="47"/>
    </row>
    <row r="31" spans="1:43" ht="38.1" customHeight="1" thickBot="1" x14ac:dyDescent="0.25">
      <c r="A31" s="59" t="s">
        <v>253</v>
      </c>
      <c r="B31" s="59" t="s">
        <v>268</v>
      </c>
      <c r="C31" s="144" t="s">
        <v>279</v>
      </c>
      <c r="D31" s="144" t="s">
        <v>69</v>
      </c>
      <c r="E31" s="3"/>
      <c r="F31" s="3"/>
      <c r="G31" s="3"/>
      <c r="H31" s="3"/>
      <c r="I31" s="3"/>
      <c r="J31" s="3"/>
      <c r="K31" s="3"/>
      <c r="L31" s="3"/>
      <c r="M31" s="3"/>
      <c r="N31" s="3"/>
      <c r="O31" s="145">
        <f>+ SUM(E31:N31)</f>
        <v>0</v>
      </c>
      <c r="P31" s="148"/>
      <c r="Q31" s="147">
        <f>'Conversion factors RES'!$B$4</f>
        <v>0.17599999999999999</v>
      </c>
      <c r="R31" s="147">
        <f>E31*$Q31</f>
        <v>0</v>
      </c>
      <c r="S31" s="147">
        <f t="shared" si="14"/>
        <v>0</v>
      </c>
      <c r="T31" s="147">
        <f t="shared" si="15"/>
        <v>0</v>
      </c>
      <c r="U31" s="147">
        <f t="shared" si="16"/>
        <v>0</v>
      </c>
      <c r="V31" s="147">
        <f t="shared" si="17"/>
        <v>0</v>
      </c>
      <c r="W31" s="147">
        <f t="shared" si="18"/>
        <v>0</v>
      </c>
      <c r="X31" s="147">
        <f t="shared" si="19"/>
        <v>0</v>
      </c>
      <c r="Y31" s="147">
        <f t="shared" si="20"/>
        <v>0</v>
      </c>
      <c r="Z31" s="147">
        <f t="shared" si="21"/>
        <v>0</v>
      </c>
      <c r="AA31" s="147">
        <f t="shared" si="22"/>
        <v>0</v>
      </c>
      <c r="AB31" s="147">
        <f>SUM(R31:AA31)</f>
        <v>0</v>
      </c>
      <c r="AC31" s="146"/>
      <c r="AD31" s="47"/>
      <c r="AE31" s="146"/>
      <c r="AF31" s="146"/>
      <c r="AG31" s="146"/>
      <c r="AH31" s="146"/>
      <c r="AI31" s="47"/>
    </row>
    <row r="32" spans="1:43" s="143" customFormat="1" ht="13.5" thickBot="1" x14ac:dyDescent="0.3">
      <c r="A32" s="130" t="s">
        <v>259</v>
      </c>
      <c r="B32" s="131"/>
      <c r="C32" s="131"/>
      <c r="D32" s="131"/>
      <c r="E32" s="131"/>
      <c r="F32" s="131"/>
      <c r="G32" s="131"/>
      <c r="H32" s="131"/>
      <c r="I32" s="131"/>
      <c r="J32" s="131"/>
      <c r="K32" s="131"/>
      <c r="L32" s="131"/>
      <c r="M32" s="131"/>
      <c r="N32" s="131"/>
      <c r="O32" s="131"/>
      <c r="P32" s="131"/>
      <c r="Q32" s="141"/>
      <c r="R32" s="141"/>
      <c r="S32" s="142"/>
      <c r="T32" s="142"/>
      <c r="U32" s="142"/>
      <c r="V32" s="142"/>
      <c r="W32" s="142"/>
      <c r="X32" s="142"/>
      <c r="Y32" s="142"/>
      <c r="Z32" s="142"/>
      <c r="AA32" s="142"/>
      <c r="AB32" s="141"/>
      <c r="AC32" s="132"/>
      <c r="AD32" s="132"/>
      <c r="AE32" s="132"/>
      <c r="AF32" s="132"/>
      <c r="AG32" s="131"/>
      <c r="AH32" s="131"/>
      <c r="AI32" s="132"/>
      <c r="AJ32" s="133"/>
      <c r="AK32" s="133"/>
      <c r="AL32" s="133"/>
      <c r="AM32" s="133"/>
    </row>
    <row r="33" spans="1:35" ht="48" customHeight="1" thickBot="1" x14ac:dyDescent="0.25">
      <c r="A33" s="59" t="s">
        <v>254</v>
      </c>
      <c r="B33" s="59" t="s">
        <v>260</v>
      </c>
      <c r="C33" s="149" t="s">
        <v>273</v>
      </c>
      <c r="D33" s="149" t="s">
        <v>453</v>
      </c>
      <c r="E33" s="3"/>
      <c r="F33" s="3"/>
      <c r="G33" s="3"/>
      <c r="H33" s="3"/>
      <c r="I33" s="3"/>
      <c r="J33" s="3"/>
      <c r="K33" s="3"/>
      <c r="L33" s="3"/>
      <c r="M33" s="3"/>
      <c r="N33" s="3"/>
      <c r="O33" s="150"/>
      <c r="P33" s="136" t="s">
        <v>456</v>
      </c>
      <c r="Q33" s="147">
        <f>'Conversion factors RES'!$B$5</f>
        <v>0.505</v>
      </c>
      <c r="R33" s="147">
        <f t="shared" ref="R33:AA36" si="23">E33*E$37*E$38*E$39*$Q33</f>
        <v>0</v>
      </c>
      <c r="S33" s="147">
        <f t="shared" si="23"/>
        <v>0</v>
      </c>
      <c r="T33" s="147">
        <f t="shared" si="23"/>
        <v>0</v>
      </c>
      <c r="U33" s="147">
        <f t="shared" si="23"/>
        <v>0</v>
      </c>
      <c r="V33" s="147">
        <f t="shared" si="23"/>
        <v>0</v>
      </c>
      <c r="W33" s="147">
        <f t="shared" si="23"/>
        <v>0</v>
      </c>
      <c r="X33" s="147">
        <f t="shared" si="23"/>
        <v>0</v>
      </c>
      <c r="Y33" s="147">
        <f t="shared" si="23"/>
        <v>0</v>
      </c>
      <c r="Z33" s="147">
        <f t="shared" si="23"/>
        <v>0</v>
      </c>
      <c r="AA33" s="147">
        <f t="shared" si="23"/>
        <v>0</v>
      </c>
      <c r="AB33" s="147">
        <f t="shared" ref="AB33:AB36" si="24">SUM(R33:AA33)</f>
        <v>0</v>
      </c>
      <c r="AC33" s="146"/>
      <c r="AD33" s="47"/>
      <c r="AE33" s="146"/>
      <c r="AF33" s="146"/>
      <c r="AG33" s="146"/>
      <c r="AH33" s="146"/>
      <c r="AI33" s="47"/>
    </row>
    <row r="34" spans="1:35" ht="48" customHeight="1" thickBot="1" x14ac:dyDescent="0.25">
      <c r="A34" s="59" t="s">
        <v>254</v>
      </c>
      <c r="B34" s="59" t="s">
        <v>261</v>
      </c>
      <c r="C34" s="149" t="s">
        <v>276</v>
      </c>
      <c r="D34" s="149" t="s">
        <v>453</v>
      </c>
      <c r="E34" s="151">
        <f>Assumptions!$B$12*Assumptions!$B$13*Assumptions!$B$14</f>
        <v>15120</v>
      </c>
      <c r="F34" s="151">
        <f>Assumptions!$B$12*Assumptions!$B$13*Assumptions!$B$14</f>
        <v>15120</v>
      </c>
      <c r="G34" s="151">
        <f>Assumptions!$B$12*Assumptions!$B$13*Assumptions!$B$14</f>
        <v>15120</v>
      </c>
      <c r="H34" s="151">
        <f>Assumptions!$B$12*Assumptions!$B$13*Assumptions!$B$14</f>
        <v>15120</v>
      </c>
      <c r="I34" s="151">
        <f>Assumptions!$B$12*Assumptions!$B$13*Assumptions!$B$14</f>
        <v>15120</v>
      </c>
      <c r="J34" s="151">
        <f>Assumptions!$B$12*Assumptions!$B$13*Assumptions!$B$14</f>
        <v>15120</v>
      </c>
      <c r="K34" s="151">
        <f>Assumptions!$B$12*Assumptions!$B$13*Assumptions!$B$14</f>
        <v>15120</v>
      </c>
      <c r="L34" s="151">
        <f>Assumptions!$B$12*Assumptions!$B$13*Assumptions!$B$14</f>
        <v>15120</v>
      </c>
      <c r="M34" s="151">
        <f>Assumptions!$B$12*Assumptions!$B$13*Assumptions!$B$14</f>
        <v>15120</v>
      </c>
      <c r="N34" s="151">
        <f>Assumptions!$B$12*Assumptions!$B$13*Assumptions!$B$14</f>
        <v>15120</v>
      </c>
      <c r="O34" s="150"/>
      <c r="P34" s="136" t="s">
        <v>456</v>
      </c>
      <c r="Q34" s="147">
        <f>'Conversion factors RES'!$B$4</f>
        <v>0.17599999999999999</v>
      </c>
      <c r="R34" s="147">
        <f>E34*E$37*E$38*E$39*$Q34</f>
        <v>79833.599999999991</v>
      </c>
      <c r="S34" s="147">
        <f t="shared" si="23"/>
        <v>239500.79999999999</v>
      </c>
      <c r="T34" s="147">
        <f t="shared" si="23"/>
        <v>399168</v>
      </c>
      <c r="U34" s="147">
        <f t="shared" si="23"/>
        <v>399168</v>
      </c>
      <c r="V34" s="147">
        <f t="shared" si="23"/>
        <v>399168</v>
      </c>
      <c r="W34" s="147">
        <f t="shared" si="23"/>
        <v>399168</v>
      </c>
      <c r="X34" s="147">
        <f t="shared" si="23"/>
        <v>399168</v>
      </c>
      <c r="Y34" s="147">
        <f t="shared" si="23"/>
        <v>399168</v>
      </c>
      <c r="Z34" s="147">
        <f t="shared" si="23"/>
        <v>399168</v>
      </c>
      <c r="AA34" s="147">
        <f t="shared" si="23"/>
        <v>399168</v>
      </c>
      <c r="AB34" s="147">
        <f t="shared" si="24"/>
        <v>3512678.3999999999</v>
      </c>
      <c r="AC34" s="146"/>
      <c r="AD34" s="47"/>
      <c r="AE34" s="146"/>
      <c r="AF34" s="146"/>
      <c r="AG34" s="146"/>
      <c r="AH34" s="146"/>
      <c r="AI34" s="47"/>
    </row>
    <row r="35" spans="1:35" ht="48" customHeight="1" thickBot="1" x14ac:dyDescent="0.25">
      <c r="A35" s="59" t="s">
        <v>255</v>
      </c>
      <c r="B35" s="59" t="s">
        <v>72</v>
      </c>
      <c r="C35" s="149" t="s">
        <v>274</v>
      </c>
      <c r="D35" s="149" t="s">
        <v>454</v>
      </c>
      <c r="E35" s="3"/>
      <c r="F35" s="3"/>
      <c r="G35" s="3"/>
      <c r="H35" s="3"/>
      <c r="I35" s="3"/>
      <c r="J35" s="3"/>
      <c r="K35" s="3"/>
      <c r="L35" s="3"/>
      <c r="M35" s="3"/>
      <c r="N35" s="3"/>
      <c r="O35" s="150"/>
      <c r="P35" s="136" t="s">
        <v>457</v>
      </c>
      <c r="Q35" s="147">
        <f>'Conversion factors RES'!B6</f>
        <v>47.3</v>
      </c>
      <c r="R35" s="147">
        <f t="shared" si="23"/>
        <v>0</v>
      </c>
      <c r="S35" s="147">
        <f t="shared" si="23"/>
        <v>0</v>
      </c>
      <c r="T35" s="147">
        <f t="shared" si="23"/>
        <v>0</v>
      </c>
      <c r="U35" s="147">
        <f t="shared" si="23"/>
        <v>0</v>
      </c>
      <c r="V35" s="147">
        <f t="shared" si="23"/>
        <v>0</v>
      </c>
      <c r="W35" s="147">
        <f t="shared" si="23"/>
        <v>0</v>
      </c>
      <c r="X35" s="147">
        <f t="shared" si="23"/>
        <v>0</v>
      </c>
      <c r="Y35" s="147">
        <f t="shared" si="23"/>
        <v>0</v>
      </c>
      <c r="Z35" s="147">
        <f t="shared" si="23"/>
        <v>0</v>
      </c>
      <c r="AA35" s="147">
        <f t="shared" si="23"/>
        <v>0</v>
      </c>
      <c r="AB35" s="147">
        <f t="shared" si="24"/>
        <v>0</v>
      </c>
      <c r="AC35" s="146"/>
      <c r="AD35" s="47"/>
      <c r="AE35" s="146"/>
      <c r="AF35" s="146"/>
      <c r="AG35" s="146"/>
      <c r="AH35" s="146"/>
      <c r="AI35" s="47"/>
    </row>
    <row r="36" spans="1:35" ht="48" customHeight="1" thickBot="1" x14ac:dyDescent="0.25">
      <c r="A36" s="59" t="s">
        <v>256</v>
      </c>
      <c r="B36" s="59" t="s">
        <v>70</v>
      </c>
      <c r="C36" s="149" t="s">
        <v>275</v>
      </c>
      <c r="D36" s="149" t="s">
        <v>453</v>
      </c>
      <c r="E36" s="3"/>
      <c r="F36" s="3"/>
      <c r="G36" s="3"/>
      <c r="H36" s="3"/>
      <c r="I36" s="3"/>
      <c r="J36" s="3"/>
      <c r="K36" s="3"/>
      <c r="L36" s="3"/>
      <c r="M36" s="3"/>
      <c r="N36" s="3"/>
      <c r="O36" s="150"/>
      <c r="P36" s="136" t="s">
        <v>456</v>
      </c>
      <c r="Q36" s="147">
        <f>'Conversion factors RES'!$B$4</f>
        <v>0.17599999999999999</v>
      </c>
      <c r="R36" s="147">
        <f t="shared" si="23"/>
        <v>0</v>
      </c>
      <c r="S36" s="147">
        <f t="shared" si="23"/>
        <v>0</v>
      </c>
      <c r="T36" s="147">
        <f t="shared" si="23"/>
        <v>0</v>
      </c>
      <c r="U36" s="147">
        <f t="shared" si="23"/>
        <v>0</v>
      </c>
      <c r="V36" s="147">
        <f t="shared" si="23"/>
        <v>0</v>
      </c>
      <c r="W36" s="147">
        <f t="shared" si="23"/>
        <v>0</v>
      </c>
      <c r="X36" s="147">
        <f t="shared" si="23"/>
        <v>0</v>
      </c>
      <c r="Y36" s="147">
        <f t="shared" si="23"/>
        <v>0</v>
      </c>
      <c r="Z36" s="147">
        <f t="shared" si="23"/>
        <v>0</v>
      </c>
      <c r="AA36" s="147">
        <f t="shared" si="23"/>
        <v>0</v>
      </c>
      <c r="AB36" s="147">
        <f t="shared" si="24"/>
        <v>0</v>
      </c>
      <c r="AC36" s="146"/>
      <c r="AD36" s="47"/>
      <c r="AE36" s="146"/>
      <c r="AF36" s="146"/>
      <c r="AG36" s="146"/>
      <c r="AH36" s="146"/>
      <c r="AI36" s="47"/>
    </row>
    <row r="37" spans="1:35" ht="48" customHeight="1" thickBot="1" x14ac:dyDescent="0.25">
      <c r="A37" s="152" t="s">
        <v>228</v>
      </c>
      <c r="B37" s="153" t="s">
        <v>73</v>
      </c>
      <c r="C37" s="153" t="s">
        <v>333</v>
      </c>
      <c r="D37" s="154" t="s">
        <v>455</v>
      </c>
      <c r="E37" s="155">
        <f>1/5*Assumptions!B9</f>
        <v>30</v>
      </c>
      <c r="F37" s="155">
        <f>3/5*Assumptions!B9</f>
        <v>90</v>
      </c>
      <c r="G37" s="155">
        <f>Assumptions!$B$9</f>
        <v>150</v>
      </c>
      <c r="H37" s="155">
        <f>Assumptions!$B$9</f>
        <v>150</v>
      </c>
      <c r="I37" s="155">
        <f>Assumptions!$B$9</f>
        <v>150</v>
      </c>
      <c r="J37" s="155">
        <f>Assumptions!$B$9</f>
        <v>150</v>
      </c>
      <c r="K37" s="155">
        <f>Assumptions!$B$9</f>
        <v>150</v>
      </c>
      <c r="L37" s="155">
        <f>Assumptions!$B$9</f>
        <v>150</v>
      </c>
      <c r="M37" s="155">
        <f>Assumptions!$B$9</f>
        <v>150</v>
      </c>
      <c r="N37" s="155">
        <f>Assumptions!$B$9</f>
        <v>150</v>
      </c>
      <c r="O37" s="145">
        <f>+ SUM(E37:N37)</f>
        <v>1320</v>
      </c>
      <c r="P37" s="136"/>
      <c r="Q37" s="150"/>
      <c r="R37" s="150"/>
      <c r="S37" s="150"/>
      <c r="T37" s="150"/>
      <c r="U37" s="150"/>
      <c r="V37" s="150"/>
      <c r="W37" s="150"/>
      <c r="X37" s="150"/>
      <c r="Y37" s="150"/>
      <c r="Z37" s="150"/>
      <c r="AA37" s="150"/>
      <c r="AB37" s="150"/>
      <c r="AC37" s="146"/>
      <c r="AD37" s="47"/>
      <c r="AE37" s="146"/>
      <c r="AF37" s="146"/>
      <c r="AG37" s="146"/>
      <c r="AH37" s="146"/>
      <c r="AI37" s="47"/>
    </row>
    <row r="38" spans="1:35" ht="48" customHeight="1" thickBot="1" x14ac:dyDescent="0.25">
      <c r="A38" s="152" t="s">
        <v>228</v>
      </c>
      <c r="B38" s="154" t="s">
        <v>271</v>
      </c>
      <c r="C38" s="154" t="s">
        <v>272</v>
      </c>
      <c r="D38" s="154" t="s">
        <v>334</v>
      </c>
      <c r="E38" s="156">
        <v>5</v>
      </c>
      <c r="F38" s="156">
        <v>5</v>
      </c>
      <c r="G38" s="156">
        <v>5</v>
      </c>
      <c r="H38" s="156">
        <v>5</v>
      </c>
      <c r="I38" s="156">
        <v>5</v>
      </c>
      <c r="J38" s="156">
        <v>5</v>
      </c>
      <c r="K38" s="156">
        <v>5</v>
      </c>
      <c r="L38" s="156">
        <v>5</v>
      </c>
      <c r="M38" s="156">
        <v>5</v>
      </c>
      <c r="N38" s="156">
        <v>5</v>
      </c>
      <c r="O38" s="150"/>
      <c r="P38" s="136" t="s">
        <v>470</v>
      </c>
      <c r="Q38" s="150"/>
      <c r="R38" s="150"/>
      <c r="S38" s="150"/>
      <c r="T38" s="150"/>
      <c r="U38" s="150"/>
      <c r="V38" s="150"/>
      <c r="W38" s="150"/>
      <c r="X38" s="150"/>
      <c r="Y38" s="150"/>
      <c r="Z38" s="150"/>
      <c r="AA38" s="150"/>
      <c r="AB38" s="157"/>
      <c r="AC38" s="146"/>
      <c r="AD38" s="47"/>
      <c r="AE38" s="146"/>
      <c r="AF38" s="146"/>
      <c r="AG38" s="146"/>
      <c r="AH38" s="146"/>
      <c r="AI38" s="47"/>
    </row>
    <row r="39" spans="1:35" ht="48" customHeight="1" thickBot="1" x14ac:dyDescent="0.25">
      <c r="A39" s="152" t="s">
        <v>228</v>
      </c>
      <c r="B39" s="59" t="s">
        <v>554</v>
      </c>
      <c r="C39" s="153" t="s">
        <v>269</v>
      </c>
      <c r="D39" s="154" t="s">
        <v>126</v>
      </c>
      <c r="E39" s="301">
        <f>+ Assumptions!$B$24</f>
        <v>0.2</v>
      </c>
      <c r="F39" s="301">
        <f>+ Assumptions!$B$24</f>
        <v>0.2</v>
      </c>
      <c r="G39" s="301">
        <f>+ Assumptions!$B$24</f>
        <v>0.2</v>
      </c>
      <c r="H39" s="301">
        <f>+ Assumptions!$B$24</f>
        <v>0.2</v>
      </c>
      <c r="I39" s="301">
        <f>+ Assumptions!$B$24</f>
        <v>0.2</v>
      </c>
      <c r="J39" s="301">
        <f>+ Assumptions!$B$24</f>
        <v>0.2</v>
      </c>
      <c r="K39" s="301">
        <f>+ Assumptions!$B$24</f>
        <v>0.2</v>
      </c>
      <c r="L39" s="301">
        <f>+ Assumptions!$B$24</f>
        <v>0.2</v>
      </c>
      <c r="M39" s="301">
        <f>+ Assumptions!$B$24</f>
        <v>0.2</v>
      </c>
      <c r="N39" s="301">
        <f>+ Assumptions!$B$24</f>
        <v>0.2</v>
      </c>
      <c r="O39" s="150"/>
      <c r="P39" s="146"/>
      <c r="Q39" s="150"/>
      <c r="R39" s="150"/>
      <c r="S39" s="150"/>
      <c r="T39" s="150"/>
      <c r="U39" s="150"/>
      <c r="V39" s="150"/>
      <c r="W39" s="150"/>
      <c r="X39" s="150"/>
      <c r="Y39" s="150"/>
      <c r="Z39" s="150"/>
      <c r="AA39" s="150"/>
      <c r="AB39" s="150"/>
      <c r="AC39" s="146"/>
      <c r="AD39" s="47"/>
      <c r="AE39" s="146"/>
      <c r="AF39" s="146"/>
      <c r="AG39" s="146"/>
      <c r="AH39" s="146"/>
      <c r="AI39" s="47"/>
    </row>
  </sheetData>
  <mergeCells count="3">
    <mergeCell ref="A19:P19"/>
    <mergeCell ref="Q19:AB19"/>
    <mergeCell ref="AC19:AI19"/>
  </mergeCells>
  <phoneticPr fontId="10" type="noConversion"/>
  <conditionalFormatting sqref="D15">
    <cfRule type="cellIs" dxfId="7" priority="1" operator="equal">
      <formula>"ERR"</formula>
    </cfRule>
    <cfRule type="cellIs" dxfId="6" priority="2" operator="equal">
      <formula>"OK"</formula>
    </cfRule>
  </conditionalFormatting>
  <dataValidations count="6">
    <dataValidation type="list" allowBlank="1" showInputMessage="1" showErrorMessage="1" sqref="AI24:AI27 AI29:AI31 AI33:AI39" xr:uid="{00000000-0002-0000-0300-000001000000}">
      <formula1>"Primary Data,Third Party Data,Secondary Data - Calculated based on actual data,Secondary Data - Based on assumptions,Secondary Data - Extrapolation,Other evidence"</formula1>
    </dataValidation>
    <dataValidation type="list" allowBlank="1" showInputMessage="1" showErrorMessage="1" sqref="AH22 AD24:AD27 AD29:AD31 AD33:AD39" xr:uid="{00000000-0002-0000-0300-000002000000}">
      <formula1>"Taken from data management platform,Internal control spreadsheet,Direct measurement,Estimated,Adoption of assumptions (please describe),Extrapolation (please describe),Sample (please describe),Other"</formula1>
    </dataValidation>
    <dataValidation type="decimal" allowBlank="1" showInputMessage="1" showErrorMessage="1" error="Please insert a value between 0 and 1." sqref="E39:N39" xr:uid="{00000000-0002-0000-0300-000004000000}">
      <formula1>0</formula1>
      <formula2>1</formula2>
    </dataValidation>
    <dataValidation type="whole" operator="greaterThanOrEqual" allowBlank="1" showInputMessage="1" showErrorMessage="1" error="Please insert a whole value greater than or equal to 1." sqref="E37:N38" xr:uid="{00000000-0002-0000-0300-000005000000}">
      <formula1>1</formula1>
    </dataValidation>
    <dataValidation type="list" allowBlank="1" showInputMessage="1" showErrorMessage="1" sqref="Q22" xr:uid="{00000000-0002-0000-0300-000006000000}">
      <formula1>"Based on EU ETS benchmark documentation,Proposed by applicant"</formula1>
    </dataValidation>
    <dataValidation allowBlank="1" showInputMessage="1" showErrorMessage="1" error="Please insert a value between 0 and 1." sqref="D33:D39" xr:uid="{76C14BAA-60A9-4FCB-9CC4-57458940D139}"/>
  </dataValidations>
  <pageMargins left="0.7" right="0.7" top="0.75" bottom="0.75" header="0.3" footer="0.3"/>
  <pageSetup paperSize="9" orientation="portrait" r:id="rId1"/>
  <ignoredErrors>
    <ignoredError sqref="Q26 Q30 Q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Q52"/>
  <sheetViews>
    <sheetView zoomScaleNormal="100" workbookViewId="0"/>
  </sheetViews>
  <sheetFormatPr defaultColWidth="9.28515625" defaultRowHeight="12.75" x14ac:dyDescent="0.25"/>
  <cols>
    <col min="1" max="1" width="14.5703125" style="165" customWidth="1"/>
    <col min="2" max="2" width="13.85546875" style="165" bestFit="1" customWidth="1"/>
    <col min="3" max="3" width="19.7109375" style="165" customWidth="1"/>
    <col min="4" max="4" width="37" style="165" customWidth="1"/>
    <col min="5" max="5" width="12.7109375" style="166" customWidth="1"/>
    <col min="6" max="6" width="15.28515625" style="171" customWidth="1"/>
    <col min="7" max="16" width="11.42578125" style="165" customWidth="1"/>
    <col min="17" max="17" width="8.5703125" style="165" customWidth="1"/>
    <col min="18" max="18" width="38.140625" style="165" customWidth="1"/>
    <col min="19" max="19" width="9.5703125" style="165" customWidth="1"/>
    <col min="20" max="29" width="10.5703125" style="165" customWidth="1"/>
    <col min="30" max="30" width="11.5703125" style="165" bestFit="1" customWidth="1"/>
    <col min="31" max="37" width="22.85546875" style="165" customWidth="1"/>
    <col min="38" max="16384" width="9.28515625" style="165"/>
  </cols>
  <sheetData>
    <row r="1" spans="1:43" s="161" customFormat="1" ht="15" x14ac:dyDescent="0.25">
      <c r="A1" s="158" t="s">
        <v>335</v>
      </c>
      <c r="B1" s="159"/>
      <c r="C1" s="159"/>
      <c r="D1" s="159"/>
      <c r="E1" s="160"/>
      <c r="F1" s="103"/>
      <c r="G1" s="159"/>
      <c r="H1" s="159"/>
      <c r="I1" s="159"/>
      <c r="J1" s="159"/>
    </row>
    <row r="2" spans="1:43" s="161" customFormat="1" ht="15" customHeight="1" x14ac:dyDescent="0.25">
      <c r="A2" s="162" t="s">
        <v>193</v>
      </c>
      <c r="E2" s="163"/>
      <c r="F2" s="104"/>
    </row>
    <row r="3" spans="1:43" s="161" customFormat="1" ht="15" customHeight="1" x14ac:dyDescent="0.25">
      <c r="A3" s="162" t="s">
        <v>194</v>
      </c>
      <c r="E3" s="163"/>
      <c r="F3" s="104"/>
    </row>
    <row r="4" spans="1:43" s="161" customFormat="1" ht="15" thickBot="1" x14ac:dyDescent="0.3">
      <c r="E4" s="163"/>
      <c r="F4" s="104"/>
    </row>
    <row r="5" spans="1:43" ht="15.75" thickBot="1" x14ac:dyDescent="0.3">
      <c r="A5" s="164" t="s">
        <v>40</v>
      </c>
      <c r="B5" s="164" t="s">
        <v>41</v>
      </c>
      <c r="C5" s="60" t="s">
        <v>365</v>
      </c>
      <c r="F5" s="167"/>
      <c r="G5" s="168"/>
    </row>
    <row r="6" spans="1:43" ht="15" thickBot="1" x14ac:dyDescent="0.3">
      <c r="A6" s="169" t="s">
        <v>296</v>
      </c>
      <c r="B6" s="170">
        <f t="shared" ref="B6:B11" si="0">SUMIF($A$20:$A$52,A6,$AD$20:$AD$52)</f>
        <v>0</v>
      </c>
      <c r="C6" s="32"/>
    </row>
    <row r="7" spans="1:43" ht="15" thickBot="1" x14ac:dyDescent="0.3">
      <c r="A7" s="169" t="s">
        <v>203</v>
      </c>
      <c r="B7" s="170">
        <f t="shared" si="0"/>
        <v>0</v>
      </c>
      <c r="C7" s="32"/>
      <c r="F7" s="172"/>
    </row>
    <row r="8" spans="1:43" ht="15" thickBot="1" x14ac:dyDescent="0.3">
      <c r="A8" s="169" t="s">
        <v>204</v>
      </c>
      <c r="B8" s="170">
        <f t="shared" si="0"/>
        <v>0</v>
      </c>
      <c r="C8" s="32"/>
    </row>
    <row r="9" spans="1:43" ht="15" thickBot="1" x14ac:dyDescent="0.3">
      <c r="A9" s="169" t="s">
        <v>308</v>
      </c>
      <c r="B9" s="170">
        <f t="shared" si="0"/>
        <v>0</v>
      </c>
      <c r="C9" s="32"/>
    </row>
    <row r="10" spans="1:43" ht="15" thickBot="1" x14ac:dyDescent="0.3">
      <c r="A10" s="169" t="s">
        <v>309</v>
      </c>
      <c r="B10" s="170">
        <f t="shared" si="0"/>
        <v>0</v>
      </c>
      <c r="C10" s="32"/>
      <c r="F10" s="172"/>
    </row>
    <row r="11" spans="1:43" ht="15" thickBot="1" x14ac:dyDescent="0.3">
      <c r="A11" s="169" t="s">
        <v>310</v>
      </c>
      <c r="B11" s="170">
        <f t="shared" si="0"/>
        <v>26.701269654135345</v>
      </c>
      <c r="C11" s="32"/>
    </row>
    <row r="12" spans="1:43" ht="36.75" thickBot="1" x14ac:dyDescent="0.3">
      <c r="A12" s="173" t="s">
        <v>42</v>
      </c>
      <c r="B12" s="174">
        <f>SUM(B6:B11)</f>
        <v>26.701269654135345</v>
      </c>
      <c r="C12" s="32" t="s">
        <v>331</v>
      </c>
      <c r="D12" s="175" t="str">
        <f>+ IF(AND(B12=AD19,B12=SUM(T19:AC19)),"OK","ERR")</f>
        <v>OK</v>
      </c>
      <c r="E12" s="161"/>
    </row>
    <row r="13" spans="1:43" s="161" customFormat="1" ht="15" x14ac:dyDescent="0.25">
      <c r="A13" s="176"/>
      <c r="B13" s="177"/>
      <c r="E13" s="163"/>
      <c r="F13" s="104"/>
    </row>
    <row r="14" spans="1:43" s="161" customFormat="1" ht="15" x14ac:dyDescent="0.25">
      <c r="A14" s="158" t="s">
        <v>336</v>
      </c>
      <c r="B14" s="159"/>
      <c r="C14" s="159"/>
      <c r="D14" s="159"/>
      <c r="E14" s="160"/>
      <c r="F14" s="103"/>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row>
    <row r="15" spans="1:43" ht="13.5" thickBot="1" x14ac:dyDescent="0.3"/>
    <row r="16" spans="1:43" s="171" customFormat="1" ht="13.5" thickBot="1" x14ac:dyDescent="0.3">
      <c r="A16" s="322" t="s">
        <v>43</v>
      </c>
      <c r="B16" s="317"/>
      <c r="C16" s="317"/>
      <c r="D16" s="317"/>
      <c r="E16" s="317"/>
      <c r="F16" s="317"/>
      <c r="G16" s="317"/>
      <c r="H16" s="317"/>
      <c r="I16" s="317"/>
      <c r="J16" s="317"/>
      <c r="K16" s="317"/>
      <c r="L16" s="317"/>
      <c r="M16" s="317"/>
      <c r="N16" s="317"/>
      <c r="O16" s="317"/>
      <c r="P16" s="317"/>
      <c r="Q16" s="317"/>
      <c r="R16" s="323"/>
      <c r="S16" s="324" t="s">
        <v>337</v>
      </c>
      <c r="T16" s="325"/>
      <c r="U16" s="325"/>
      <c r="V16" s="325"/>
      <c r="W16" s="325"/>
      <c r="X16" s="325"/>
      <c r="Y16" s="325"/>
      <c r="Z16" s="325"/>
      <c r="AA16" s="325"/>
      <c r="AB16" s="325"/>
      <c r="AC16" s="325"/>
      <c r="AD16" s="325"/>
      <c r="AE16" s="321" t="s">
        <v>45</v>
      </c>
      <c r="AF16" s="321"/>
      <c r="AG16" s="321"/>
      <c r="AH16" s="321"/>
      <c r="AI16" s="321"/>
      <c r="AJ16" s="321"/>
      <c r="AK16" s="321"/>
    </row>
    <row r="17" spans="1:41" s="171" customFormat="1" ht="39" customHeight="1" thickBot="1" x14ac:dyDescent="0.3">
      <c r="A17" s="35" t="s">
        <v>46</v>
      </c>
      <c r="B17" s="35" t="s">
        <v>74</v>
      </c>
      <c r="C17" s="35" t="s">
        <v>47</v>
      </c>
      <c r="D17" s="35" t="s">
        <v>34</v>
      </c>
      <c r="E17" s="35" t="s">
        <v>75</v>
      </c>
      <c r="F17" s="35" t="s">
        <v>76</v>
      </c>
      <c r="G17" s="35" t="s">
        <v>49</v>
      </c>
      <c r="H17" s="35" t="s">
        <v>50</v>
      </c>
      <c r="I17" s="35" t="s">
        <v>51</v>
      </c>
      <c r="J17" s="35" t="s">
        <v>52</v>
      </c>
      <c r="K17" s="35" t="s">
        <v>53</v>
      </c>
      <c r="L17" s="35" t="s">
        <v>54</v>
      </c>
      <c r="M17" s="35" t="s">
        <v>55</v>
      </c>
      <c r="N17" s="35" t="s">
        <v>56</v>
      </c>
      <c r="O17" s="35" t="s">
        <v>57</v>
      </c>
      <c r="P17" s="35" t="s">
        <v>58</v>
      </c>
      <c r="Q17" s="35" t="s">
        <v>137</v>
      </c>
      <c r="R17" s="35" t="s">
        <v>59</v>
      </c>
      <c r="S17" s="35" t="s">
        <v>77</v>
      </c>
      <c r="T17" s="35" t="s">
        <v>399</v>
      </c>
      <c r="U17" s="35" t="s">
        <v>400</v>
      </c>
      <c r="V17" s="35" t="s">
        <v>401</v>
      </c>
      <c r="W17" s="35" t="s">
        <v>402</v>
      </c>
      <c r="X17" s="35" t="s">
        <v>403</v>
      </c>
      <c r="Y17" s="35" t="s">
        <v>404</v>
      </c>
      <c r="Z17" s="35" t="s">
        <v>405</v>
      </c>
      <c r="AA17" s="35" t="s">
        <v>406</v>
      </c>
      <c r="AB17" s="35" t="s">
        <v>407</v>
      </c>
      <c r="AC17" s="35" t="s">
        <v>408</v>
      </c>
      <c r="AD17" s="35" t="s">
        <v>61</v>
      </c>
      <c r="AE17" s="35" t="s">
        <v>62</v>
      </c>
      <c r="AF17" s="35" t="s">
        <v>63</v>
      </c>
      <c r="AG17" s="35" t="s">
        <v>64</v>
      </c>
      <c r="AH17" s="35" t="s">
        <v>65</v>
      </c>
      <c r="AI17" s="35" t="s">
        <v>66</v>
      </c>
      <c r="AJ17" s="35" t="s">
        <v>67</v>
      </c>
      <c r="AK17" s="35" t="s">
        <v>68</v>
      </c>
    </row>
    <row r="18" spans="1:41" s="178" customFormat="1" ht="13.5" thickBot="1" x14ac:dyDescent="0.3">
      <c r="A18" s="130" t="s">
        <v>139</v>
      </c>
      <c r="B18" s="131"/>
      <c r="C18" s="131"/>
      <c r="D18" s="131"/>
      <c r="E18" s="131"/>
      <c r="F18" s="131"/>
      <c r="G18" s="131"/>
      <c r="H18" s="131"/>
      <c r="I18" s="131"/>
      <c r="J18" s="131"/>
      <c r="K18" s="131"/>
      <c r="L18" s="131"/>
      <c r="M18" s="131"/>
      <c r="N18" s="131"/>
      <c r="O18" s="131"/>
      <c r="P18" s="131"/>
      <c r="Q18" s="131"/>
      <c r="R18" s="131"/>
      <c r="S18" s="131"/>
      <c r="T18" s="131"/>
      <c r="U18" s="132"/>
      <c r="V18" s="131"/>
      <c r="W18" s="131"/>
      <c r="X18" s="131"/>
      <c r="Y18" s="131"/>
      <c r="Z18" s="131"/>
      <c r="AA18" s="131"/>
      <c r="AB18" s="131"/>
      <c r="AC18" s="131"/>
      <c r="AD18" s="131"/>
      <c r="AE18" s="131"/>
      <c r="AF18" s="132"/>
      <c r="AG18" s="132"/>
      <c r="AH18" s="132"/>
      <c r="AI18" s="131"/>
      <c r="AJ18" s="131"/>
      <c r="AK18" s="132"/>
    </row>
    <row r="19" spans="1:41" s="171" customFormat="1" ht="51.75" thickBot="1" x14ac:dyDescent="0.3">
      <c r="A19" s="152" t="s">
        <v>138</v>
      </c>
      <c r="B19" s="135"/>
      <c r="C19" s="135"/>
      <c r="D19" s="135"/>
      <c r="E19" s="179"/>
      <c r="F19" s="180"/>
      <c r="G19" s="135"/>
      <c r="H19" s="135"/>
      <c r="I19" s="135"/>
      <c r="J19" s="135"/>
      <c r="K19" s="135"/>
      <c r="L19" s="135"/>
      <c r="M19" s="135"/>
      <c r="N19" s="135"/>
      <c r="O19" s="135"/>
      <c r="P19" s="135"/>
      <c r="Q19" s="135"/>
      <c r="R19" s="136" t="s">
        <v>192</v>
      </c>
      <c r="S19" s="135"/>
      <c r="T19" s="181">
        <f t="shared" ref="T19:AB19" si="1">SUM(T21:T52)</f>
        <v>0.60684703759398506</v>
      </c>
      <c r="U19" s="181">
        <f t="shared" si="1"/>
        <v>1.8205411127819551</v>
      </c>
      <c r="V19" s="181">
        <f t="shared" si="1"/>
        <v>3.0342351879699252</v>
      </c>
      <c r="W19" s="181">
        <f t="shared" si="1"/>
        <v>3.0342351879699252</v>
      </c>
      <c r="X19" s="181">
        <f t="shared" si="1"/>
        <v>3.0342351879699252</v>
      </c>
      <c r="Y19" s="181">
        <f t="shared" si="1"/>
        <v>3.0342351879699252</v>
      </c>
      <c r="Z19" s="181">
        <f t="shared" si="1"/>
        <v>3.0342351879699252</v>
      </c>
      <c r="AA19" s="181">
        <f t="shared" si="1"/>
        <v>3.0342351879699252</v>
      </c>
      <c r="AB19" s="181">
        <f t="shared" si="1"/>
        <v>3.0342351879699252</v>
      </c>
      <c r="AC19" s="181">
        <f>SUM(AC21:AC52)</f>
        <v>3.0342351879699252</v>
      </c>
      <c r="AD19" s="181">
        <f>SUM(T19:AC19)</f>
        <v>26.701269654135345</v>
      </c>
      <c r="AE19" s="182"/>
      <c r="AF19" s="182"/>
      <c r="AG19" s="182"/>
      <c r="AH19" s="183"/>
      <c r="AI19" s="182"/>
      <c r="AJ19" s="182"/>
      <c r="AK19" s="182"/>
    </row>
    <row r="20" spans="1:41" s="187" customFormat="1" ht="13.5" thickBot="1" x14ac:dyDescent="0.3">
      <c r="A20" s="130" t="s">
        <v>257</v>
      </c>
      <c r="B20" s="131"/>
      <c r="C20" s="131"/>
      <c r="D20" s="131"/>
      <c r="E20" s="131"/>
      <c r="F20" s="131"/>
      <c r="G20" s="131"/>
      <c r="H20" s="131"/>
      <c r="I20" s="131"/>
      <c r="J20" s="131"/>
      <c r="K20" s="131"/>
      <c r="L20" s="131"/>
      <c r="M20" s="131"/>
      <c r="N20" s="131"/>
      <c r="O20" s="131"/>
      <c r="P20" s="131"/>
      <c r="Q20" s="131"/>
      <c r="R20" s="184"/>
      <c r="S20" s="131"/>
      <c r="T20" s="185"/>
      <c r="U20" s="186"/>
      <c r="V20" s="186"/>
      <c r="W20" s="186"/>
      <c r="X20" s="186"/>
      <c r="Y20" s="186"/>
      <c r="Z20" s="186"/>
      <c r="AA20" s="186"/>
      <c r="AB20" s="186"/>
      <c r="AC20" s="186"/>
      <c r="AD20" s="186"/>
      <c r="AE20" s="132"/>
      <c r="AF20" s="132"/>
      <c r="AG20" s="132"/>
      <c r="AH20" s="132"/>
      <c r="AI20" s="131"/>
      <c r="AJ20" s="131"/>
      <c r="AK20" s="132"/>
      <c r="AL20" s="178"/>
      <c r="AM20" s="178"/>
      <c r="AN20" s="178"/>
      <c r="AO20" s="178"/>
    </row>
    <row r="21" spans="1:41" ht="54.75" thickBot="1" x14ac:dyDescent="0.3">
      <c r="A21" s="152" t="s">
        <v>280</v>
      </c>
      <c r="B21" s="152" t="s">
        <v>280</v>
      </c>
      <c r="C21" s="188" t="s">
        <v>285</v>
      </c>
      <c r="D21" s="152" t="s">
        <v>459</v>
      </c>
      <c r="E21" s="14" t="s">
        <v>78</v>
      </c>
      <c r="F21" s="189" t="s">
        <v>265</v>
      </c>
      <c r="G21" s="14"/>
      <c r="H21" s="14"/>
      <c r="I21" s="14"/>
      <c r="J21" s="14"/>
      <c r="K21" s="14"/>
      <c r="L21" s="14"/>
      <c r="M21" s="14"/>
      <c r="N21" s="14"/>
      <c r="O21" s="14"/>
      <c r="P21" s="14"/>
      <c r="Q21" s="190">
        <f>+ SUM(G21:P21)</f>
        <v>0</v>
      </c>
      <c r="R21" s="191" t="s">
        <v>466</v>
      </c>
      <c r="S21" s="192"/>
      <c r="T21" s="181">
        <f t="shared" ref="T21:AC22" si="2">G21*$S21</f>
        <v>0</v>
      </c>
      <c r="U21" s="181">
        <f t="shared" si="2"/>
        <v>0</v>
      </c>
      <c r="V21" s="181">
        <f t="shared" si="2"/>
        <v>0</v>
      </c>
      <c r="W21" s="181">
        <f t="shared" si="2"/>
        <v>0</v>
      </c>
      <c r="X21" s="181">
        <f t="shared" si="2"/>
        <v>0</v>
      </c>
      <c r="Y21" s="181">
        <f t="shared" si="2"/>
        <v>0</v>
      </c>
      <c r="Z21" s="181">
        <f t="shared" si="2"/>
        <v>0</v>
      </c>
      <c r="AA21" s="181">
        <f t="shared" si="2"/>
        <v>0</v>
      </c>
      <c r="AB21" s="181">
        <f t="shared" si="2"/>
        <v>0</v>
      </c>
      <c r="AC21" s="181">
        <f t="shared" si="2"/>
        <v>0</v>
      </c>
      <c r="AD21" s="181">
        <f>SUM(T21:AC21)</f>
        <v>0</v>
      </c>
      <c r="AE21" s="15"/>
      <c r="AF21" s="16"/>
      <c r="AG21" s="15"/>
      <c r="AH21" s="15"/>
      <c r="AI21" s="15"/>
      <c r="AJ21" s="15"/>
      <c r="AK21" s="16"/>
      <c r="AL21" s="171"/>
      <c r="AM21" s="171"/>
      <c r="AN21" s="171"/>
      <c r="AO21" s="171"/>
    </row>
    <row r="22" spans="1:41" ht="51.75" thickBot="1" x14ac:dyDescent="0.3">
      <c r="A22" s="152" t="s">
        <v>79</v>
      </c>
      <c r="B22" s="152" t="s">
        <v>281</v>
      </c>
      <c r="C22" s="188" t="s">
        <v>285</v>
      </c>
      <c r="D22" s="193" t="s">
        <v>460</v>
      </c>
      <c r="E22" s="194" t="str">
        <f>+ E21</f>
        <v>[Please specify]</v>
      </c>
      <c r="F22" s="189" t="s">
        <v>265</v>
      </c>
      <c r="G22" s="145">
        <f>+ G21</f>
        <v>0</v>
      </c>
      <c r="H22" s="145">
        <f t="shared" ref="H22:P22" si="3">+ H21</f>
        <v>0</v>
      </c>
      <c r="I22" s="145">
        <f t="shared" si="3"/>
        <v>0</v>
      </c>
      <c r="J22" s="145">
        <f t="shared" si="3"/>
        <v>0</v>
      </c>
      <c r="K22" s="145">
        <f t="shared" si="3"/>
        <v>0</v>
      </c>
      <c r="L22" s="145">
        <f t="shared" si="3"/>
        <v>0</v>
      </c>
      <c r="M22" s="145">
        <f t="shared" si="3"/>
        <v>0</v>
      </c>
      <c r="N22" s="145">
        <f t="shared" si="3"/>
        <v>0</v>
      </c>
      <c r="O22" s="145">
        <f t="shared" si="3"/>
        <v>0</v>
      </c>
      <c r="P22" s="145">
        <f t="shared" si="3"/>
        <v>0</v>
      </c>
      <c r="Q22" s="190">
        <f>+ SUM(G22:P22)</f>
        <v>0</v>
      </c>
      <c r="R22" s="195" t="s">
        <v>461</v>
      </c>
      <c r="S22" s="196">
        <f>'Conversion factors RES'!B12</f>
        <v>0.4</v>
      </c>
      <c r="T22" s="181">
        <f>G22*$S22</f>
        <v>0</v>
      </c>
      <c r="U22" s="181">
        <f t="shared" si="2"/>
        <v>0</v>
      </c>
      <c r="V22" s="181">
        <f t="shared" si="2"/>
        <v>0</v>
      </c>
      <c r="W22" s="181">
        <f t="shared" si="2"/>
        <v>0</v>
      </c>
      <c r="X22" s="181">
        <f t="shared" si="2"/>
        <v>0</v>
      </c>
      <c r="Y22" s="181">
        <f t="shared" si="2"/>
        <v>0</v>
      </c>
      <c r="Z22" s="181">
        <f t="shared" si="2"/>
        <v>0</v>
      </c>
      <c r="AA22" s="181">
        <f t="shared" si="2"/>
        <v>0</v>
      </c>
      <c r="AB22" s="181">
        <f t="shared" si="2"/>
        <v>0</v>
      </c>
      <c r="AC22" s="181">
        <f t="shared" si="2"/>
        <v>0</v>
      </c>
      <c r="AD22" s="181">
        <f>SUM(T22:AC22)</f>
        <v>0</v>
      </c>
      <c r="AE22" s="15"/>
      <c r="AF22" s="16"/>
      <c r="AG22" s="15"/>
      <c r="AH22" s="15"/>
      <c r="AI22" s="15"/>
      <c r="AJ22" s="15"/>
      <c r="AK22" s="16"/>
    </row>
    <row r="23" spans="1:41" ht="35.450000000000003" customHeight="1" thickBot="1" x14ac:dyDescent="0.3">
      <c r="A23" s="152" t="s">
        <v>79</v>
      </c>
      <c r="B23" s="152" t="s">
        <v>229</v>
      </c>
      <c r="C23" s="197" t="s">
        <v>286</v>
      </c>
      <c r="D23" s="193" t="s">
        <v>294</v>
      </c>
      <c r="E23" s="17" t="s">
        <v>80</v>
      </c>
      <c r="F23" s="189" t="s">
        <v>265</v>
      </c>
      <c r="G23" s="14"/>
      <c r="H23" s="14"/>
      <c r="I23" s="14"/>
      <c r="J23" s="14"/>
      <c r="K23" s="14"/>
      <c r="L23" s="14"/>
      <c r="M23" s="14"/>
      <c r="N23" s="14"/>
      <c r="O23" s="14"/>
      <c r="P23" s="14"/>
      <c r="Q23" s="190">
        <f t="shared" ref="Q23:Q32" si="4">+ SUM(G23:P23)</f>
        <v>0</v>
      </c>
      <c r="R23" s="195" t="s">
        <v>231</v>
      </c>
      <c r="S23" s="196">
        <f>'Conversion factors RES'!B7</f>
        <v>59.5</v>
      </c>
      <c r="T23" s="181">
        <f>G23*$S23</f>
        <v>0</v>
      </c>
      <c r="U23" s="181">
        <f t="shared" ref="U23:AC32" si="5">H23*$S23</f>
        <v>0</v>
      </c>
      <c r="V23" s="181">
        <f t="shared" si="5"/>
        <v>0</v>
      </c>
      <c r="W23" s="181">
        <f t="shared" si="5"/>
        <v>0</v>
      </c>
      <c r="X23" s="181">
        <f t="shared" si="5"/>
        <v>0</v>
      </c>
      <c r="Y23" s="181">
        <f t="shared" si="5"/>
        <v>0</v>
      </c>
      <c r="Z23" s="181">
        <f t="shared" si="5"/>
        <v>0</v>
      </c>
      <c r="AA23" s="181">
        <f t="shared" si="5"/>
        <v>0</v>
      </c>
      <c r="AB23" s="181">
        <f t="shared" si="5"/>
        <v>0</v>
      </c>
      <c r="AC23" s="181">
        <f t="shared" si="5"/>
        <v>0</v>
      </c>
      <c r="AD23" s="181">
        <f t="shared" ref="AD23:AD31" si="6">SUM(T23:AC23)</f>
        <v>0</v>
      </c>
      <c r="AE23" s="15"/>
      <c r="AF23" s="16"/>
      <c r="AG23" s="15"/>
      <c r="AH23" s="15"/>
      <c r="AI23" s="15"/>
      <c r="AJ23" s="15"/>
      <c r="AK23" s="16"/>
    </row>
    <row r="24" spans="1:41" ht="35.450000000000003" customHeight="1" thickBot="1" x14ac:dyDescent="0.3">
      <c r="A24" s="152" t="s">
        <v>79</v>
      </c>
      <c r="B24" s="152" t="s">
        <v>229</v>
      </c>
      <c r="C24" s="197" t="s">
        <v>286</v>
      </c>
      <c r="D24" s="193" t="s">
        <v>290</v>
      </c>
      <c r="E24" s="17" t="s">
        <v>83</v>
      </c>
      <c r="F24" s="189" t="s">
        <v>265</v>
      </c>
      <c r="G24" s="14"/>
      <c r="H24" s="14"/>
      <c r="I24" s="14"/>
      <c r="J24" s="14"/>
      <c r="K24" s="14"/>
      <c r="L24" s="14"/>
      <c r="M24" s="14"/>
      <c r="N24" s="14"/>
      <c r="O24" s="14"/>
      <c r="P24" s="14"/>
      <c r="Q24" s="190">
        <f t="shared" si="4"/>
        <v>0</v>
      </c>
      <c r="R24" s="195" t="s">
        <v>231</v>
      </c>
      <c r="S24" s="196">
        <f>'Conversion factors RES'!B8</f>
        <v>73.2</v>
      </c>
      <c r="T24" s="181">
        <f>G24*$S24</f>
        <v>0</v>
      </c>
      <c r="U24" s="181">
        <f t="shared" si="5"/>
        <v>0</v>
      </c>
      <c r="V24" s="181">
        <f t="shared" si="5"/>
        <v>0</v>
      </c>
      <c r="W24" s="181">
        <f t="shared" si="5"/>
        <v>0</v>
      </c>
      <c r="X24" s="181">
        <f t="shared" si="5"/>
        <v>0</v>
      </c>
      <c r="Y24" s="181">
        <f t="shared" si="5"/>
        <v>0</v>
      </c>
      <c r="Z24" s="181">
        <f t="shared" si="5"/>
        <v>0</v>
      </c>
      <c r="AA24" s="181">
        <f t="shared" si="5"/>
        <v>0</v>
      </c>
      <c r="AB24" s="181">
        <f t="shared" si="5"/>
        <v>0</v>
      </c>
      <c r="AC24" s="181">
        <f t="shared" si="5"/>
        <v>0</v>
      </c>
      <c r="AD24" s="181">
        <f t="shared" si="6"/>
        <v>0</v>
      </c>
      <c r="AE24" s="15"/>
      <c r="AF24" s="16"/>
      <c r="AG24" s="15"/>
      <c r="AH24" s="15"/>
      <c r="AI24" s="15"/>
      <c r="AJ24" s="15"/>
      <c r="AK24" s="16"/>
    </row>
    <row r="25" spans="1:41" ht="35.450000000000003" customHeight="1" thickBot="1" x14ac:dyDescent="0.3">
      <c r="A25" s="152" t="s">
        <v>79</v>
      </c>
      <c r="B25" s="152" t="s">
        <v>229</v>
      </c>
      <c r="C25" s="197" t="s">
        <v>286</v>
      </c>
      <c r="D25" s="193" t="s">
        <v>293</v>
      </c>
      <c r="E25" s="17" t="s">
        <v>82</v>
      </c>
      <c r="F25" s="189" t="s">
        <v>265</v>
      </c>
      <c r="G25" s="14"/>
      <c r="H25" s="14"/>
      <c r="I25" s="14"/>
      <c r="J25" s="14"/>
      <c r="K25" s="14"/>
      <c r="L25" s="14"/>
      <c r="M25" s="14"/>
      <c r="N25" s="14"/>
      <c r="O25" s="14"/>
      <c r="P25" s="14"/>
      <c r="Q25" s="190">
        <f t="shared" si="4"/>
        <v>0</v>
      </c>
      <c r="R25" s="195" t="s">
        <v>231</v>
      </c>
      <c r="S25" s="196">
        <f>'Conversion factors RES'!B9</f>
        <v>75.2</v>
      </c>
      <c r="T25" s="181">
        <f>G25*$S25</f>
        <v>0</v>
      </c>
      <c r="U25" s="181">
        <f t="shared" si="5"/>
        <v>0</v>
      </c>
      <c r="V25" s="181">
        <f t="shared" si="5"/>
        <v>0</v>
      </c>
      <c r="W25" s="181">
        <f t="shared" si="5"/>
        <v>0</v>
      </c>
      <c r="X25" s="181">
        <f t="shared" si="5"/>
        <v>0</v>
      </c>
      <c r="Y25" s="181">
        <f t="shared" si="5"/>
        <v>0</v>
      </c>
      <c r="Z25" s="181">
        <f t="shared" si="5"/>
        <v>0</v>
      </c>
      <c r="AA25" s="181">
        <f t="shared" si="5"/>
        <v>0</v>
      </c>
      <c r="AB25" s="181">
        <f t="shared" si="5"/>
        <v>0</v>
      </c>
      <c r="AC25" s="181">
        <f t="shared" si="5"/>
        <v>0</v>
      </c>
      <c r="AD25" s="181">
        <f t="shared" si="6"/>
        <v>0</v>
      </c>
      <c r="AE25" s="15"/>
      <c r="AF25" s="16"/>
      <c r="AG25" s="15"/>
      <c r="AH25" s="15"/>
      <c r="AI25" s="15"/>
      <c r="AJ25" s="15"/>
      <c r="AK25" s="16"/>
    </row>
    <row r="26" spans="1:41" ht="35.450000000000003" customHeight="1" thickBot="1" x14ac:dyDescent="0.3">
      <c r="A26" s="152" t="s">
        <v>79</v>
      </c>
      <c r="B26" s="152" t="s">
        <v>229</v>
      </c>
      <c r="C26" s="197" t="s">
        <v>286</v>
      </c>
      <c r="D26" s="193" t="s">
        <v>292</v>
      </c>
      <c r="E26" s="17" t="s">
        <v>81</v>
      </c>
      <c r="F26" s="189" t="s">
        <v>265</v>
      </c>
      <c r="G26" s="14"/>
      <c r="H26" s="14"/>
      <c r="I26" s="14"/>
      <c r="J26" s="14"/>
      <c r="K26" s="14"/>
      <c r="L26" s="14"/>
      <c r="M26" s="14"/>
      <c r="N26" s="14"/>
      <c r="O26" s="14"/>
      <c r="P26" s="14"/>
      <c r="Q26" s="190">
        <f t="shared" ref="Q26" si="7">+ SUM(G26:P26)</f>
        <v>0</v>
      </c>
      <c r="R26" s="195" t="s">
        <v>231</v>
      </c>
      <c r="S26" s="196">
        <f>'Conversion factors RES'!B10</f>
        <v>77.8</v>
      </c>
      <c r="T26" s="181">
        <f t="shared" ref="T26:T29" si="8">G26*$S26</f>
        <v>0</v>
      </c>
      <c r="U26" s="181">
        <f t="shared" si="5"/>
        <v>0</v>
      </c>
      <c r="V26" s="181">
        <f t="shared" si="5"/>
        <v>0</v>
      </c>
      <c r="W26" s="181">
        <f t="shared" si="5"/>
        <v>0</v>
      </c>
      <c r="X26" s="181">
        <f t="shared" si="5"/>
        <v>0</v>
      </c>
      <c r="Y26" s="181">
        <f t="shared" si="5"/>
        <v>0</v>
      </c>
      <c r="Z26" s="181">
        <f>M26*$S26</f>
        <v>0</v>
      </c>
      <c r="AA26" s="181">
        <f t="shared" si="5"/>
        <v>0</v>
      </c>
      <c r="AB26" s="181">
        <f t="shared" si="5"/>
        <v>0</v>
      </c>
      <c r="AC26" s="181">
        <f t="shared" si="5"/>
        <v>0</v>
      </c>
      <c r="AD26" s="181">
        <f t="shared" ref="AD26" si="9">SUM(T26:AC26)</f>
        <v>0</v>
      </c>
      <c r="AE26" s="15"/>
      <c r="AF26" s="16"/>
      <c r="AG26" s="15"/>
      <c r="AH26" s="15"/>
      <c r="AI26" s="15"/>
      <c r="AJ26" s="15"/>
      <c r="AK26" s="16"/>
    </row>
    <row r="27" spans="1:41" ht="35.450000000000003" customHeight="1" thickBot="1" x14ac:dyDescent="0.3">
      <c r="A27" s="152" t="s">
        <v>79</v>
      </c>
      <c r="B27" s="152" t="s">
        <v>229</v>
      </c>
      <c r="C27" s="197" t="s">
        <v>286</v>
      </c>
      <c r="D27" s="193" t="s">
        <v>291</v>
      </c>
      <c r="E27" s="17" t="s">
        <v>230</v>
      </c>
      <c r="F27" s="189" t="s">
        <v>265</v>
      </c>
      <c r="G27" s="14"/>
      <c r="H27" s="14"/>
      <c r="I27" s="14"/>
      <c r="J27" s="14"/>
      <c r="K27" s="14"/>
      <c r="L27" s="14"/>
      <c r="M27" s="14"/>
      <c r="N27" s="14"/>
      <c r="O27" s="14"/>
      <c r="P27" s="14"/>
      <c r="Q27" s="190">
        <f t="shared" si="4"/>
        <v>0</v>
      </c>
      <c r="R27" s="195" t="s">
        <v>231</v>
      </c>
      <c r="S27" s="196">
        <f>'Conversion factors RES'!B11</f>
        <v>64.900000000000006</v>
      </c>
      <c r="T27" s="181">
        <f>G27*$S27</f>
        <v>0</v>
      </c>
      <c r="U27" s="181">
        <f t="shared" si="5"/>
        <v>0</v>
      </c>
      <c r="V27" s="181">
        <f t="shared" si="5"/>
        <v>0</v>
      </c>
      <c r="W27" s="181">
        <f t="shared" si="5"/>
        <v>0</v>
      </c>
      <c r="X27" s="181">
        <f t="shared" si="5"/>
        <v>0</v>
      </c>
      <c r="Y27" s="181">
        <f t="shared" si="5"/>
        <v>0</v>
      </c>
      <c r="Z27" s="181">
        <f t="shared" si="5"/>
        <v>0</v>
      </c>
      <c r="AA27" s="181">
        <f t="shared" si="5"/>
        <v>0</v>
      </c>
      <c r="AB27" s="181">
        <f t="shared" si="5"/>
        <v>0</v>
      </c>
      <c r="AC27" s="181">
        <f t="shared" si="5"/>
        <v>0</v>
      </c>
      <c r="AD27" s="181">
        <f t="shared" si="6"/>
        <v>0</v>
      </c>
      <c r="AE27" s="15"/>
      <c r="AF27" s="16"/>
      <c r="AG27" s="15"/>
      <c r="AH27" s="15"/>
      <c r="AI27" s="15"/>
      <c r="AJ27" s="15"/>
      <c r="AK27" s="16"/>
    </row>
    <row r="28" spans="1:41" ht="35.450000000000003" customHeight="1" thickBot="1" x14ac:dyDescent="0.3">
      <c r="A28" s="152" t="s">
        <v>79</v>
      </c>
      <c r="B28" s="152" t="s">
        <v>232</v>
      </c>
      <c r="C28" s="197" t="s">
        <v>287</v>
      </c>
      <c r="D28" s="193" t="s">
        <v>84</v>
      </c>
      <c r="E28" s="193" t="s">
        <v>85</v>
      </c>
      <c r="F28" s="189" t="s">
        <v>69</v>
      </c>
      <c r="G28" s="14"/>
      <c r="H28" s="14"/>
      <c r="I28" s="14"/>
      <c r="J28" s="14"/>
      <c r="K28" s="14"/>
      <c r="L28" s="14"/>
      <c r="M28" s="14"/>
      <c r="N28" s="14"/>
      <c r="O28" s="14"/>
      <c r="P28" s="14"/>
      <c r="Q28" s="190">
        <f t="shared" si="4"/>
        <v>0</v>
      </c>
      <c r="R28" s="195" t="s">
        <v>231</v>
      </c>
      <c r="S28" s="196">
        <f>'Conversion factors RES'!B13</f>
        <v>0</v>
      </c>
      <c r="T28" s="181">
        <f>G28*$S28</f>
        <v>0</v>
      </c>
      <c r="U28" s="181">
        <f t="shared" si="5"/>
        <v>0</v>
      </c>
      <c r="V28" s="181">
        <f t="shared" si="5"/>
        <v>0</v>
      </c>
      <c r="W28" s="181">
        <f t="shared" si="5"/>
        <v>0</v>
      </c>
      <c r="X28" s="181">
        <f t="shared" si="5"/>
        <v>0</v>
      </c>
      <c r="Y28" s="181">
        <f t="shared" si="5"/>
        <v>0</v>
      </c>
      <c r="Z28" s="181">
        <f t="shared" si="5"/>
        <v>0</v>
      </c>
      <c r="AA28" s="181">
        <f t="shared" si="5"/>
        <v>0</v>
      </c>
      <c r="AB28" s="181">
        <f t="shared" si="5"/>
        <v>0</v>
      </c>
      <c r="AC28" s="181">
        <f t="shared" si="5"/>
        <v>0</v>
      </c>
      <c r="AD28" s="181">
        <f t="shared" si="6"/>
        <v>0</v>
      </c>
      <c r="AE28" s="15"/>
      <c r="AF28" s="16"/>
      <c r="AG28" s="15"/>
      <c r="AH28" s="15"/>
      <c r="AI28" s="15"/>
      <c r="AJ28" s="15"/>
      <c r="AK28" s="16"/>
    </row>
    <row r="29" spans="1:41" ht="35.450000000000003" customHeight="1" thickBot="1" x14ac:dyDescent="0.3">
      <c r="A29" s="152" t="s">
        <v>79</v>
      </c>
      <c r="B29" s="152" t="s">
        <v>282</v>
      </c>
      <c r="C29" s="197" t="s">
        <v>288</v>
      </c>
      <c r="D29" s="193" t="s">
        <v>493</v>
      </c>
      <c r="E29" s="193" t="s">
        <v>289</v>
      </c>
      <c r="F29" s="189" t="s">
        <v>265</v>
      </c>
      <c r="G29" s="14"/>
      <c r="H29" s="14"/>
      <c r="I29" s="14"/>
      <c r="J29" s="14"/>
      <c r="K29" s="14"/>
      <c r="L29" s="14"/>
      <c r="M29" s="14"/>
      <c r="N29" s="14"/>
      <c r="O29" s="14"/>
      <c r="P29" s="14"/>
      <c r="Q29" s="190">
        <f t="shared" ref="Q29" si="10">+ SUM(G29:P29)</f>
        <v>0</v>
      </c>
      <c r="R29" s="195" t="s">
        <v>231</v>
      </c>
      <c r="S29" s="196">
        <f>'Conversion factors RES'!B6</f>
        <v>47.3</v>
      </c>
      <c r="T29" s="181">
        <f t="shared" si="8"/>
        <v>0</v>
      </c>
      <c r="U29" s="181">
        <f t="shared" si="5"/>
        <v>0</v>
      </c>
      <c r="V29" s="181">
        <f t="shared" si="5"/>
        <v>0</v>
      </c>
      <c r="W29" s="181">
        <f t="shared" si="5"/>
        <v>0</v>
      </c>
      <c r="X29" s="181">
        <f t="shared" si="5"/>
        <v>0</v>
      </c>
      <c r="Y29" s="181">
        <f t="shared" si="5"/>
        <v>0</v>
      </c>
      <c r="Z29" s="181">
        <f t="shared" si="5"/>
        <v>0</v>
      </c>
      <c r="AA29" s="181">
        <f t="shared" si="5"/>
        <v>0</v>
      </c>
      <c r="AB29" s="181">
        <f t="shared" si="5"/>
        <v>0</v>
      </c>
      <c r="AC29" s="181">
        <f t="shared" si="5"/>
        <v>0</v>
      </c>
      <c r="AD29" s="181">
        <f t="shared" ref="AD29" si="11">SUM(T29:AC29)</f>
        <v>0</v>
      </c>
      <c r="AE29" s="15"/>
      <c r="AF29" s="16"/>
      <c r="AG29" s="15"/>
      <c r="AH29" s="15"/>
      <c r="AI29" s="15"/>
      <c r="AJ29" s="15"/>
      <c r="AK29" s="16"/>
    </row>
    <row r="30" spans="1:41" ht="35.450000000000003" customHeight="1" thickBot="1" x14ac:dyDescent="0.3">
      <c r="A30" s="152" t="s">
        <v>86</v>
      </c>
      <c r="B30" s="152" t="s">
        <v>21</v>
      </c>
      <c r="C30" s="152" t="s">
        <v>87</v>
      </c>
      <c r="D30" s="193" t="s">
        <v>88</v>
      </c>
      <c r="E30" s="193" t="s">
        <v>89</v>
      </c>
      <c r="F30" s="189" t="s">
        <v>307</v>
      </c>
      <c r="G30" s="14"/>
      <c r="H30" s="14"/>
      <c r="I30" s="14"/>
      <c r="J30" s="14"/>
      <c r="K30" s="14"/>
      <c r="L30" s="14"/>
      <c r="M30" s="14"/>
      <c r="N30" s="14"/>
      <c r="O30" s="14"/>
      <c r="P30" s="14"/>
      <c r="Q30" s="190">
        <f>+ SUM(G30:P30)</f>
        <v>0</v>
      </c>
      <c r="R30" s="15"/>
      <c r="S30" s="196">
        <f>'Conversion factors RES'!$B$14</f>
        <v>5.4469499999999999E-3</v>
      </c>
      <c r="T30" s="181">
        <f t="shared" ref="T30:AC30" si="12">G30*$S30</f>
        <v>0</v>
      </c>
      <c r="U30" s="181">
        <f t="shared" si="12"/>
        <v>0</v>
      </c>
      <c r="V30" s="181">
        <f t="shared" si="12"/>
        <v>0</v>
      </c>
      <c r="W30" s="181">
        <f t="shared" si="12"/>
        <v>0</v>
      </c>
      <c r="X30" s="181">
        <f t="shared" si="12"/>
        <v>0</v>
      </c>
      <c r="Y30" s="181">
        <f t="shared" si="12"/>
        <v>0</v>
      </c>
      <c r="Z30" s="181">
        <f t="shared" si="12"/>
        <v>0</v>
      </c>
      <c r="AA30" s="181">
        <f t="shared" si="12"/>
        <v>0</v>
      </c>
      <c r="AB30" s="181">
        <f t="shared" si="12"/>
        <v>0</v>
      </c>
      <c r="AC30" s="181">
        <f t="shared" si="12"/>
        <v>0</v>
      </c>
      <c r="AD30" s="181">
        <f>SUM(T30:AC30)</f>
        <v>0</v>
      </c>
      <c r="AE30" s="15"/>
      <c r="AF30" s="16"/>
      <c r="AG30" s="15"/>
      <c r="AH30" s="15"/>
      <c r="AI30" s="15"/>
      <c r="AJ30" s="15"/>
      <c r="AK30" s="16"/>
    </row>
    <row r="31" spans="1:41" ht="39" thickBot="1" x14ac:dyDescent="0.3">
      <c r="A31" s="152" t="s">
        <v>86</v>
      </c>
      <c r="B31" s="152" t="s">
        <v>22</v>
      </c>
      <c r="C31" s="152" t="s">
        <v>90</v>
      </c>
      <c r="D31" s="193" t="s">
        <v>91</v>
      </c>
      <c r="E31" s="193" t="s">
        <v>89</v>
      </c>
      <c r="F31" s="189" t="s">
        <v>307</v>
      </c>
      <c r="G31" s="14"/>
      <c r="H31" s="14"/>
      <c r="I31" s="14"/>
      <c r="J31" s="14"/>
      <c r="K31" s="14"/>
      <c r="L31" s="14"/>
      <c r="M31" s="14"/>
      <c r="N31" s="14"/>
      <c r="O31" s="14"/>
      <c r="P31" s="14"/>
      <c r="Q31" s="190">
        <f t="shared" si="4"/>
        <v>0</v>
      </c>
      <c r="R31" s="191" t="s">
        <v>339</v>
      </c>
      <c r="S31" s="198"/>
      <c r="T31" s="181">
        <f t="shared" ref="T31:T32" si="13">G31*$S31</f>
        <v>0</v>
      </c>
      <c r="U31" s="181">
        <f t="shared" si="5"/>
        <v>0</v>
      </c>
      <c r="V31" s="181">
        <f t="shared" si="5"/>
        <v>0</v>
      </c>
      <c r="W31" s="181">
        <f t="shared" si="5"/>
        <v>0</v>
      </c>
      <c r="X31" s="181">
        <f t="shared" si="5"/>
        <v>0</v>
      </c>
      <c r="Y31" s="181">
        <f t="shared" si="5"/>
        <v>0</v>
      </c>
      <c r="Z31" s="181">
        <f t="shared" si="5"/>
        <v>0</v>
      </c>
      <c r="AA31" s="181">
        <f t="shared" si="5"/>
        <v>0</v>
      </c>
      <c r="AB31" s="181">
        <f t="shared" si="5"/>
        <v>0</v>
      </c>
      <c r="AC31" s="181">
        <f t="shared" si="5"/>
        <v>0</v>
      </c>
      <c r="AD31" s="181">
        <f t="shared" si="6"/>
        <v>0</v>
      </c>
      <c r="AE31" s="15"/>
      <c r="AF31" s="16"/>
      <c r="AG31" s="15"/>
      <c r="AH31" s="15"/>
      <c r="AI31" s="15"/>
      <c r="AJ31" s="15"/>
      <c r="AK31" s="16"/>
    </row>
    <row r="32" spans="1:41" ht="35.450000000000003" customHeight="1" thickBot="1" x14ac:dyDescent="0.3">
      <c r="A32" s="152" t="s">
        <v>86</v>
      </c>
      <c r="B32" s="152" t="s">
        <v>22</v>
      </c>
      <c r="C32" s="152" t="s">
        <v>93</v>
      </c>
      <c r="D32" s="193" t="s">
        <v>94</v>
      </c>
      <c r="E32" s="193" t="s">
        <v>89</v>
      </c>
      <c r="F32" s="189" t="s">
        <v>307</v>
      </c>
      <c r="G32" s="14"/>
      <c r="H32" s="14"/>
      <c r="I32" s="14"/>
      <c r="J32" s="14"/>
      <c r="K32" s="14"/>
      <c r="L32" s="14"/>
      <c r="M32" s="14"/>
      <c r="N32" s="14"/>
      <c r="O32" s="14"/>
      <c r="P32" s="14"/>
      <c r="Q32" s="190">
        <f t="shared" si="4"/>
        <v>0</v>
      </c>
      <c r="R32" s="191" t="s">
        <v>462</v>
      </c>
      <c r="S32" s="196">
        <f>'Conversion factors RES'!$B$14</f>
        <v>5.4469499999999999E-3</v>
      </c>
      <c r="T32" s="181">
        <f t="shared" si="13"/>
        <v>0</v>
      </c>
      <c r="U32" s="181">
        <f t="shared" si="5"/>
        <v>0</v>
      </c>
      <c r="V32" s="181">
        <f t="shared" si="5"/>
        <v>0</v>
      </c>
      <c r="W32" s="181">
        <f t="shared" si="5"/>
        <v>0</v>
      </c>
      <c r="X32" s="181">
        <f t="shared" si="5"/>
        <v>0</v>
      </c>
      <c r="Y32" s="181">
        <f t="shared" si="5"/>
        <v>0</v>
      </c>
      <c r="Z32" s="181">
        <f t="shared" si="5"/>
        <v>0</v>
      </c>
      <c r="AA32" s="181">
        <f t="shared" si="5"/>
        <v>0</v>
      </c>
      <c r="AB32" s="181">
        <f t="shared" si="5"/>
        <v>0</v>
      </c>
      <c r="AC32" s="181">
        <f t="shared" si="5"/>
        <v>0</v>
      </c>
      <c r="AD32" s="181">
        <f t="shared" ref="AD32" si="14">SUM(T32:AC32)</f>
        <v>0</v>
      </c>
      <c r="AE32" s="15"/>
      <c r="AF32" s="16"/>
      <c r="AG32" s="15"/>
      <c r="AH32" s="15"/>
      <c r="AI32" s="15"/>
      <c r="AJ32" s="15"/>
      <c r="AK32" s="16"/>
    </row>
    <row r="33" spans="1:37" ht="13.5" thickBot="1" x14ac:dyDescent="0.3">
      <c r="A33" s="130" t="s">
        <v>258</v>
      </c>
      <c r="B33" s="131"/>
      <c r="C33" s="131"/>
      <c r="D33" s="131"/>
      <c r="E33" s="131"/>
      <c r="F33" s="131"/>
      <c r="G33" s="131"/>
      <c r="H33" s="131"/>
      <c r="I33" s="131"/>
      <c r="J33" s="131"/>
      <c r="K33" s="131"/>
      <c r="L33" s="131"/>
      <c r="M33" s="131"/>
      <c r="N33" s="131"/>
      <c r="O33" s="131"/>
      <c r="P33" s="131"/>
      <c r="Q33" s="141"/>
      <c r="R33" s="141"/>
      <c r="S33" s="142"/>
      <c r="T33" s="142"/>
      <c r="U33" s="142"/>
      <c r="V33" s="142"/>
      <c r="W33" s="142"/>
      <c r="X33" s="142"/>
      <c r="Y33" s="142"/>
      <c r="Z33" s="142"/>
      <c r="AA33" s="142"/>
      <c r="AB33" s="141"/>
      <c r="AC33" s="132"/>
      <c r="AD33" s="132"/>
      <c r="AE33" s="132"/>
      <c r="AF33" s="132"/>
      <c r="AG33" s="131"/>
      <c r="AH33" s="131"/>
      <c r="AI33" s="132"/>
      <c r="AJ33" s="131"/>
      <c r="AK33" s="132"/>
    </row>
    <row r="34" spans="1:37" ht="27.95" customHeight="1" thickBot="1" x14ac:dyDescent="0.3">
      <c r="A34" s="152" t="s">
        <v>280</v>
      </c>
      <c r="B34" s="135"/>
      <c r="C34" s="135"/>
      <c r="D34" s="135"/>
      <c r="E34" s="179"/>
      <c r="F34" s="180"/>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row>
    <row r="35" spans="1:37" ht="27.95" customHeight="1" thickBot="1" x14ac:dyDescent="0.3">
      <c r="A35" s="152" t="s">
        <v>79</v>
      </c>
      <c r="B35" s="135"/>
      <c r="C35" s="135"/>
      <c r="D35" s="135"/>
      <c r="E35" s="179"/>
      <c r="F35" s="180"/>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row>
    <row r="36" spans="1:37" ht="27.95" customHeight="1" thickBot="1" x14ac:dyDescent="0.3">
      <c r="A36" s="152" t="s">
        <v>86</v>
      </c>
      <c r="B36" s="135"/>
      <c r="C36" s="135"/>
      <c r="D36" s="135"/>
      <c r="E36" s="179"/>
      <c r="F36" s="180"/>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row>
    <row r="37" spans="1:37" ht="13.5" thickBot="1" x14ac:dyDescent="0.3">
      <c r="A37" s="130" t="s">
        <v>259</v>
      </c>
      <c r="B37" s="131"/>
      <c r="C37" s="131"/>
      <c r="D37" s="131"/>
      <c r="E37" s="131"/>
      <c r="F37" s="131"/>
      <c r="G37" s="131"/>
      <c r="H37" s="131"/>
      <c r="I37" s="131"/>
      <c r="J37" s="131"/>
      <c r="K37" s="131"/>
      <c r="L37" s="131"/>
      <c r="M37" s="131"/>
      <c r="N37" s="131"/>
      <c r="O37" s="131"/>
      <c r="P37" s="131"/>
      <c r="Q37" s="141"/>
      <c r="R37" s="141"/>
      <c r="S37" s="141"/>
      <c r="T37" s="142"/>
      <c r="U37" s="142"/>
      <c r="V37" s="142"/>
      <c r="W37" s="142"/>
      <c r="X37" s="142"/>
      <c r="Y37" s="142"/>
      <c r="Z37" s="142"/>
      <c r="AA37" s="142"/>
      <c r="AB37" s="141"/>
      <c r="AC37" s="132"/>
      <c r="AD37" s="132"/>
      <c r="AE37" s="132"/>
      <c r="AF37" s="132"/>
      <c r="AG37" s="131"/>
      <c r="AH37" s="131"/>
      <c r="AI37" s="132"/>
      <c r="AJ37" s="132"/>
      <c r="AK37" s="132"/>
    </row>
    <row r="38" spans="1:37" ht="54.75" thickBot="1" x14ac:dyDescent="0.3">
      <c r="A38" s="152" t="s">
        <v>304</v>
      </c>
      <c r="B38" s="152" t="s">
        <v>280</v>
      </c>
      <c r="C38" s="188" t="s">
        <v>285</v>
      </c>
      <c r="D38" s="152" t="s">
        <v>459</v>
      </c>
      <c r="E38" s="14" t="s">
        <v>78</v>
      </c>
      <c r="F38" s="149" t="s">
        <v>454</v>
      </c>
      <c r="G38" s="14"/>
      <c r="H38" s="14"/>
      <c r="I38" s="14"/>
      <c r="J38" s="14"/>
      <c r="K38" s="14"/>
      <c r="L38" s="14"/>
      <c r="M38" s="14"/>
      <c r="N38" s="14"/>
      <c r="O38" s="14"/>
      <c r="P38" s="14"/>
      <c r="Q38" s="150"/>
      <c r="R38" s="191" t="s">
        <v>463</v>
      </c>
      <c r="S38" s="192"/>
      <c r="T38" s="147">
        <f t="shared" ref="T38:T49" si="15">G38*G$50*G$51*G$52*$S38</f>
        <v>0</v>
      </c>
      <c r="U38" s="147">
        <f t="shared" ref="U38:U49" si="16">H38*H$50*H$51*H$52*$S38</f>
        <v>0</v>
      </c>
      <c r="V38" s="147">
        <f t="shared" ref="V38:V49" si="17">I38*I$50*I$51*I$52*$S38</f>
        <v>0</v>
      </c>
      <c r="W38" s="147">
        <f t="shared" ref="W38:W49" si="18">J38*J$50*J$51*J$52*$S38</f>
        <v>0</v>
      </c>
      <c r="X38" s="147">
        <f t="shared" ref="X38:X49" si="19">K38*K$50*K$51*K$52*$S38</f>
        <v>0</v>
      </c>
      <c r="Y38" s="147">
        <f t="shared" ref="Y38:Y49" si="20">L38*L$50*L$51*L$52*$S38</f>
        <v>0</v>
      </c>
      <c r="Z38" s="147">
        <f t="shared" ref="Z38:Z49" si="21">M38*M$50*M$51*M$52*$S38</f>
        <v>0</v>
      </c>
      <c r="AA38" s="147">
        <f t="shared" ref="AA38:AA49" si="22">N38*N$50*N$51*N$52*$S38</f>
        <v>0</v>
      </c>
      <c r="AB38" s="147">
        <f t="shared" ref="AB38:AB49" si="23">O38*O$50*O$51*O$52*$S38</f>
        <v>0</v>
      </c>
      <c r="AC38" s="147">
        <f t="shared" ref="AC38:AC49" si="24">P38*P$50*P$51*P$52*$S38</f>
        <v>0</v>
      </c>
      <c r="AD38" s="147">
        <f>SUM(T38:AC38)</f>
        <v>0</v>
      </c>
      <c r="AE38" s="146"/>
      <c r="AF38" s="47"/>
      <c r="AG38" s="146"/>
      <c r="AH38" s="146"/>
      <c r="AI38" s="146"/>
      <c r="AJ38" s="146"/>
      <c r="AK38" s="47"/>
    </row>
    <row r="39" spans="1:37" ht="51.75" thickBot="1" x14ac:dyDescent="0.3">
      <c r="A39" s="152" t="s">
        <v>305</v>
      </c>
      <c r="B39" s="152" t="s">
        <v>281</v>
      </c>
      <c r="C39" s="188" t="s">
        <v>285</v>
      </c>
      <c r="D39" s="193" t="s">
        <v>460</v>
      </c>
      <c r="E39" s="17" t="str">
        <f>E38</f>
        <v>[Please specify]</v>
      </c>
      <c r="F39" s="149" t="s">
        <v>454</v>
      </c>
      <c r="G39" s="145">
        <f>+ G38</f>
        <v>0</v>
      </c>
      <c r="H39" s="145">
        <f t="shared" ref="H39" si="25">+ H38</f>
        <v>0</v>
      </c>
      <c r="I39" s="145">
        <f t="shared" ref="I39" si="26">+ I38</f>
        <v>0</v>
      </c>
      <c r="J39" s="145">
        <f t="shared" ref="J39" si="27">+ J38</f>
        <v>0</v>
      </c>
      <c r="K39" s="145">
        <f t="shared" ref="K39" si="28">+ K38</f>
        <v>0</v>
      </c>
      <c r="L39" s="145">
        <f t="shared" ref="L39" si="29">+ L38</f>
        <v>0</v>
      </c>
      <c r="M39" s="145">
        <f t="shared" ref="M39" si="30">+ M38</f>
        <v>0</v>
      </c>
      <c r="N39" s="145">
        <f t="shared" ref="N39" si="31">+ N38</f>
        <v>0</v>
      </c>
      <c r="O39" s="145">
        <f t="shared" ref="O39" si="32">+ O38</f>
        <v>0</v>
      </c>
      <c r="P39" s="145">
        <f t="shared" ref="P39" si="33">+ P38</f>
        <v>0</v>
      </c>
      <c r="Q39" s="150"/>
      <c r="R39" s="195" t="s">
        <v>461</v>
      </c>
      <c r="S39" s="147">
        <f>'Conversion factors RES'!B12</f>
        <v>0.4</v>
      </c>
      <c r="T39" s="147">
        <f t="shared" si="15"/>
        <v>0</v>
      </c>
      <c r="U39" s="147">
        <f t="shared" si="16"/>
        <v>0</v>
      </c>
      <c r="V39" s="147">
        <f t="shared" si="17"/>
        <v>0</v>
      </c>
      <c r="W39" s="147">
        <f t="shared" si="18"/>
        <v>0</v>
      </c>
      <c r="X39" s="147">
        <f t="shared" si="19"/>
        <v>0</v>
      </c>
      <c r="Y39" s="147">
        <f t="shared" si="20"/>
        <v>0</v>
      </c>
      <c r="Z39" s="147">
        <f t="shared" si="21"/>
        <v>0</v>
      </c>
      <c r="AA39" s="147">
        <f t="shared" si="22"/>
        <v>0</v>
      </c>
      <c r="AB39" s="147">
        <f t="shared" si="23"/>
        <v>0</v>
      </c>
      <c r="AC39" s="147">
        <f t="shared" si="24"/>
        <v>0</v>
      </c>
      <c r="AD39" s="147">
        <f>SUM(T39:AC39)</f>
        <v>0</v>
      </c>
      <c r="AE39" s="146"/>
      <c r="AF39" s="47"/>
      <c r="AG39" s="146"/>
      <c r="AH39" s="146"/>
      <c r="AI39" s="146"/>
      <c r="AJ39" s="146"/>
      <c r="AK39" s="47"/>
    </row>
    <row r="40" spans="1:37" ht="39" customHeight="1" thickBot="1" x14ac:dyDescent="0.3">
      <c r="A40" s="152" t="s">
        <v>305</v>
      </c>
      <c r="B40" s="152" t="s">
        <v>229</v>
      </c>
      <c r="C40" s="197" t="s">
        <v>286</v>
      </c>
      <c r="D40" s="193" t="s">
        <v>297</v>
      </c>
      <c r="E40" s="17" t="s">
        <v>80</v>
      </c>
      <c r="F40" s="149" t="s">
        <v>454</v>
      </c>
      <c r="G40" s="14"/>
      <c r="H40" s="14"/>
      <c r="I40" s="14"/>
      <c r="J40" s="14"/>
      <c r="K40" s="14"/>
      <c r="L40" s="14"/>
      <c r="M40" s="14"/>
      <c r="N40" s="14"/>
      <c r="O40" s="14"/>
      <c r="P40" s="14"/>
      <c r="Q40" s="150"/>
      <c r="R40" s="195" t="s">
        <v>464</v>
      </c>
      <c r="S40" s="147">
        <f>'Conversion factors RES'!B7</f>
        <v>59.5</v>
      </c>
      <c r="T40" s="147">
        <f t="shared" si="15"/>
        <v>0</v>
      </c>
      <c r="U40" s="147">
        <f t="shared" si="16"/>
        <v>0</v>
      </c>
      <c r="V40" s="147">
        <f t="shared" si="17"/>
        <v>0</v>
      </c>
      <c r="W40" s="147">
        <f t="shared" si="18"/>
        <v>0</v>
      </c>
      <c r="X40" s="147">
        <f t="shared" si="19"/>
        <v>0</v>
      </c>
      <c r="Y40" s="147">
        <f t="shared" si="20"/>
        <v>0</v>
      </c>
      <c r="Z40" s="147">
        <f t="shared" si="21"/>
        <v>0</v>
      </c>
      <c r="AA40" s="147">
        <f t="shared" si="22"/>
        <v>0</v>
      </c>
      <c r="AB40" s="147">
        <f t="shared" si="23"/>
        <v>0</v>
      </c>
      <c r="AC40" s="147">
        <f t="shared" si="24"/>
        <v>0</v>
      </c>
      <c r="AD40" s="147">
        <f t="shared" ref="AD40:AD49" si="34">SUM(T40:AC40)</f>
        <v>0</v>
      </c>
      <c r="AE40" s="146"/>
      <c r="AF40" s="47"/>
      <c r="AG40" s="146"/>
      <c r="AH40" s="146"/>
      <c r="AI40" s="146"/>
      <c r="AJ40" s="146"/>
      <c r="AK40" s="47"/>
    </row>
    <row r="41" spans="1:37" ht="39" customHeight="1" thickBot="1" x14ac:dyDescent="0.3">
      <c r="A41" s="152" t="s">
        <v>305</v>
      </c>
      <c r="B41" s="152" t="s">
        <v>229</v>
      </c>
      <c r="C41" s="197" t="s">
        <v>286</v>
      </c>
      <c r="D41" s="193" t="s">
        <v>298</v>
      </c>
      <c r="E41" s="17" t="s">
        <v>83</v>
      </c>
      <c r="F41" s="149" t="s">
        <v>454</v>
      </c>
      <c r="G41" s="14"/>
      <c r="H41" s="14"/>
      <c r="I41" s="14"/>
      <c r="J41" s="14"/>
      <c r="K41" s="14"/>
      <c r="L41" s="14"/>
      <c r="M41" s="14"/>
      <c r="N41" s="14"/>
      <c r="O41" s="14"/>
      <c r="P41" s="14"/>
      <c r="Q41" s="150"/>
      <c r="R41" s="195" t="s">
        <v>464</v>
      </c>
      <c r="S41" s="147">
        <f>'Conversion factors RES'!B8</f>
        <v>73.2</v>
      </c>
      <c r="T41" s="147">
        <f t="shared" si="15"/>
        <v>0</v>
      </c>
      <c r="U41" s="147">
        <f t="shared" si="16"/>
        <v>0</v>
      </c>
      <c r="V41" s="147">
        <f t="shared" si="17"/>
        <v>0</v>
      </c>
      <c r="W41" s="147">
        <f t="shared" si="18"/>
        <v>0</v>
      </c>
      <c r="X41" s="147">
        <f t="shared" si="19"/>
        <v>0</v>
      </c>
      <c r="Y41" s="147">
        <f t="shared" si="20"/>
        <v>0</v>
      </c>
      <c r="Z41" s="147">
        <f t="shared" si="21"/>
        <v>0</v>
      </c>
      <c r="AA41" s="147">
        <f t="shared" si="22"/>
        <v>0</v>
      </c>
      <c r="AB41" s="147">
        <f t="shared" si="23"/>
        <v>0</v>
      </c>
      <c r="AC41" s="147">
        <f t="shared" si="24"/>
        <v>0</v>
      </c>
      <c r="AD41" s="147">
        <f t="shared" si="34"/>
        <v>0</v>
      </c>
      <c r="AE41" s="146"/>
      <c r="AF41" s="47"/>
      <c r="AG41" s="146"/>
      <c r="AH41" s="146"/>
      <c r="AI41" s="146"/>
      <c r="AJ41" s="146"/>
      <c r="AK41" s="47"/>
    </row>
    <row r="42" spans="1:37" ht="39" customHeight="1" thickBot="1" x14ac:dyDescent="0.3">
      <c r="A42" s="152" t="s">
        <v>305</v>
      </c>
      <c r="B42" s="152" t="s">
        <v>229</v>
      </c>
      <c r="C42" s="197" t="s">
        <v>286</v>
      </c>
      <c r="D42" s="193" t="s">
        <v>299</v>
      </c>
      <c r="E42" s="17" t="s">
        <v>82</v>
      </c>
      <c r="F42" s="149" t="s">
        <v>454</v>
      </c>
      <c r="G42" s="199">
        <f>Assumptions!$B$23</f>
        <v>2.6899248120300752E-4</v>
      </c>
      <c r="H42" s="199">
        <f>Assumptions!$B$23</f>
        <v>2.6899248120300752E-4</v>
      </c>
      <c r="I42" s="199">
        <f>Assumptions!$B$23</f>
        <v>2.6899248120300752E-4</v>
      </c>
      <c r="J42" s="199">
        <f>Assumptions!$B$23</f>
        <v>2.6899248120300752E-4</v>
      </c>
      <c r="K42" s="199">
        <f>Assumptions!$B$23</f>
        <v>2.6899248120300752E-4</v>
      </c>
      <c r="L42" s="199">
        <f>Assumptions!$B$23</f>
        <v>2.6899248120300752E-4</v>
      </c>
      <c r="M42" s="199">
        <f>Assumptions!$B$23</f>
        <v>2.6899248120300752E-4</v>
      </c>
      <c r="N42" s="199">
        <f>Assumptions!$B$23</f>
        <v>2.6899248120300752E-4</v>
      </c>
      <c r="O42" s="199">
        <f>Assumptions!$B$23</f>
        <v>2.6899248120300752E-4</v>
      </c>
      <c r="P42" s="199">
        <f>Assumptions!$B$23</f>
        <v>2.6899248120300752E-4</v>
      </c>
      <c r="Q42" s="150"/>
      <c r="R42" s="195" t="s">
        <v>464</v>
      </c>
      <c r="S42" s="147">
        <f>'Conversion factors RES'!B9</f>
        <v>75.2</v>
      </c>
      <c r="T42" s="147">
        <f>G42*G$50*G$51*G$52*$S42</f>
        <v>0.60684703759398506</v>
      </c>
      <c r="U42" s="147">
        <f t="shared" si="16"/>
        <v>1.8205411127819551</v>
      </c>
      <c r="V42" s="147">
        <f t="shared" si="17"/>
        <v>3.0342351879699252</v>
      </c>
      <c r="W42" s="147">
        <f t="shared" si="18"/>
        <v>3.0342351879699252</v>
      </c>
      <c r="X42" s="147">
        <f t="shared" si="19"/>
        <v>3.0342351879699252</v>
      </c>
      <c r="Y42" s="147">
        <f t="shared" si="20"/>
        <v>3.0342351879699252</v>
      </c>
      <c r="Z42" s="147">
        <f t="shared" si="21"/>
        <v>3.0342351879699252</v>
      </c>
      <c r="AA42" s="147">
        <f t="shared" si="22"/>
        <v>3.0342351879699252</v>
      </c>
      <c r="AB42" s="147">
        <f t="shared" si="23"/>
        <v>3.0342351879699252</v>
      </c>
      <c r="AC42" s="147">
        <f t="shared" si="24"/>
        <v>3.0342351879699252</v>
      </c>
      <c r="AD42" s="147">
        <f t="shared" si="34"/>
        <v>26.701269654135345</v>
      </c>
      <c r="AE42" s="146"/>
      <c r="AF42" s="47"/>
      <c r="AG42" s="146"/>
      <c r="AH42" s="146"/>
      <c r="AI42" s="146"/>
      <c r="AJ42" s="146"/>
      <c r="AK42" s="47"/>
    </row>
    <row r="43" spans="1:37" ht="39" customHeight="1" thickBot="1" x14ac:dyDescent="0.3">
      <c r="A43" s="152" t="s">
        <v>305</v>
      </c>
      <c r="B43" s="152" t="s">
        <v>229</v>
      </c>
      <c r="C43" s="197" t="s">
        <v>286</v>
      </c>
      <c r="D43" s="193" t="s">
        <v>300</v>
      </c>
      <c r="E43" s="17" t="s">
        <v>81</v>
      </c>
      <c r="F43" s="149" t="s">
        <v>454</v>
      </c>
      <c r="G43" s="14"/>
      <c r="H43" s="14"/>
      <c r="I43" s="14"/>
      <c r="J43" s="14"/>
      <c r="K43" s="14"/>
      <c r="L43" s="14"/>
      <c r="M43" s="14"/>
      <c r="N43" s="14"/>
      <c r="O43" s="14"/>
      <c r="P43" s="14"/>
      <c r="Q43" s="150"/>
      <c r="R43" s="195" t="s">
        <v>464</v>
      </c>
      <c r="S43" s="147">
        <f>'Conversion factors RES'!B10</f>
        <v>77.8</v>
      </c>
      <c r="T43" s="147">
        <f t="shared" si="15"/>
        <v>0</v>
      </c>
      <c r="U43" s="147">
        <f t="shared" si="16"/>
        <v>0</v>
      </c>
      <c r="V43" s="147">
        <f t="shared" si="17"/>
        <v>0</v>
      </c>
      <c r="W43" s="147">
        <f t="shared" si="18"/>
        <v>0</v>
      </c>
      <c r="X43" s="147">
        <f t="shared" si="19"/>
        <v>0</v>
      </c>
      <c r="Y43" s="147">
        <f t="shared" si="20"/>
        <v>0</v>
      </c>
      <c r="Z43" s="147">
        <f t="shared" si="21"/>
        <v>0</v>
      </c>
      <c r="AA43" s="147">
        <f t="shared" si="22"/>
        <v>0</v>
      </c>
      <c r="AB43" s="147">
        <f t="shared" si="23"/>
        <v>0</v>
      </c>
      <c r="AC43" s="147">
        <f t="shared" si="24"/>
        <v>0</v>
      </c>
      <c r="AD43" s="147">
        <f t="shared" si="34"/>
        <v>0</v>
      </c>
      <c r="AE43" s="146"/>
      <c r="AF43" s="47"/>
      <c r="AG43" s="146"/>
      <c r="AH43" s="146"/>
      <c r="AI43" s="146"/>
      <c r="AJ43" s="146"/>
      <c r="AK43" s="47"/>
    </row>
    <row r="44" spans="1:37" ht="39" customHeight="1" thickBot="1" x14ac:dyDescent="0.3">
      <c r="A44" s="152" t="s">
        <v>305</v>
      </c>
      <c r="B44" s="152" t="s">
        <v>229</v>
      </c>
      <c r="C44" s="197" t="s">
        <v>286</v>
      </c>
      <c r="D44" s="193" t="s">
        <v>301</v>
      </c>
      <c r="E44" s="17" t="s">
        <v>230</v>
      </c>
      <c r="F44" s="149" t="s">
        <v>454</v>
      </c>
      <c r="G44" s="14"/>
      <c r="H44" s="14"/>
      <c r="I44" s="14"/>
      <c r="J44" s="14"/>
      <c r="K44" s="14"/>
      <c r="L44" s="14"/>
      <c r="M44" s="14"/>
      <c r="N44" s="14"/>
      <c r="O44" s="14"/>
      <c r="P44" s="14"/>
      <c r="Q44" s="150"/>
      <c r="R44" s="195" t="s">
        <v>464</v>
      </c>
      <c r="S44" s="147">
        <f>'Conversion factors RES'!B11</f>
        <v>64.900000000000006</v>
      </c>
      <c r="T44" s="147">
        <f>G44*G$50*G$51*G$52*$S44</f>
        <v>0</v>
      </c>
      <c r="U44" s="147">
        <f t="shared" si="16"/>
        <v>0</v>
      </c>
      <c r="V44" s="147">
        <f t="shared" si="17"/>
        <v>0</v>
      </c>
      <c r="W44" s="147">
        <f t="shared" si="18"/>
        <v>0</v>
      </c>
      <c r="X44" s="147">
        <f t="shared" si="19"/>
        <v>0</v>
      </c>
      <c r="Y44" s="147">
        <f t="shared" si="20"/>
        <v>0</v>
      </c>
      <c r="Z44" s="147">
        <f t="shared" si="21"/>
        <v>0</v>
      </c>
      <c r="AA44" s="147">
        <f t="shared" si="22"/>
        <v>0</v>
      </c>
      <c r="AB44" s="147">
        <f t="shared" si="23"/>
        <v>0</v>
      </c>
      <c r="AC44" s="147">
        <f t="shared" si="24"/>
        <v>0</v>
      </c>
      <c r="AD44" s="147">
        <f t="shared" si="34"/>
        <v>0</v>
      </c>
      <c r="AE44" s="146"/>
      <c r="AF44" s="47"/>
      <c r="AG44" s="146"/>
      <c r="AH44" s="146"/>
      <c r="AI44" s="146"/>
      <c r="AJ44" s="146"/>
      <c r="AK44" s="47"/>
    </row>
    <row r="45" spans="1:37" ht="39" customHeight="1" thickBot="1" x14ac:dyDescent="0.3">
      <c r="A45" s="152" t="s">
        <v>305</v>
      </c>
      <c r="B45" s="152" t="s">
        <v>232</v>
      </c>
      <c r="C45" s="197" t="s">
        <v>287</v>
      </c>
      <c r="D45" s="193" t="s">
        <v>302</v>
      </c>
      <c r="E45" s="193" t="s">
        <v>85</v>
      </c>
      <c r="F45" s="149" t="s">
        <v>453</v>
      </c>
      <c r="G45" s="200">
        <f>Assumptions!$B$18/1000</f>
        <v>3.3333333333333335E-3</v>
      </c>
      <c r="H45" s="200">
        <f>Assumptions!$B$18/1000</f>
        <v>3.3333333333333335E-3</v>
      </c>
      <c r="I45" s="200">
        <f>Assumptions!$B$18/1000</f>
        <v>3.3333333333333335E-3</v>
      </c>
      <c r="J45" s="200">
        <f>Assumptions!$B$18/1000</f>
        <v>3.3333333333333335E-3</v>
      </c>
      <c r="K45" s="200">
        <f>Assumptions!$B$18/1000</f>
        <v>3.3333333333333335E-3</v>
      </c>
      <c r="L45" s="200">
        <f>Assumptions!$B$18/1000</f>
        <v>3.3333333333333335E-3</v>
      </c>
      <c r="M45" s="200">
        <f>Assumptions!$B$18/1000</f>
        <v>3.3333333333333335E-3</v>
      </c>
      <c r="N45" s="200">
        <f>Assumptions!$B$18/1000</f>
        <v>3.3333333333333335E-3</v>
      </c>
      <c r="O45" s="200">
        <f>Assumptions!$B$18/1000</f>
        <v>3.3333333333333335E-3</v>
      </c>
      <c r="P45" s="200">
        <f>Assumptions!$B$18/1000</f>
        <v>3.3333333333333335E-3</v>
      </c>
      <c r="Q45" s="150"/>
      <c r="R45" s="195" t="s">
        <v>465</v>
      </c>
      <c r="S45" s="196">
        <f>'Conversion factors RES'!B13</f>
        <v>0</v>
      </c>
      <c r="T45" s="147">
        <f>G45*G$50*G$51*G$52*$S45</f>
        <v>0</v>
      </c>
      <c r="U45" s="147">
        <f t="shared" si="16"/>
        <v>0</v>
      </c>
      <c r="V45" s="147">
        <f t="shared" si="17"/>
        <v>0</v>
      </c>
      <c r="W45" s="147">
        <f t="shared" si="18"/>
        <v>0</v>
      </c>
      <c r="X45" s="147">
        <f t="shared" si="19"/>
        <v>0</v>
      </c>
      <c r="Y45" s="147">
        <f t="shared" si="20"/>
        <v>0</v>
      </c>
      <c r="Z45" s="147">
        <f t="shared" si="21"/>
        <v>0</v>
      </c>
      <c r="AA45" s="147">
        <f t="shared" si="22"/>
        <v>0</v>
      </c>
      <c r="AB45" s="147">
        <f t="shared" si="23"/>
        <v>0</v>
      </c>
      <c r="AC45" s="147">
        <f t="shared" si="24"/>
        <v>0</v>
      </c>
      <c r="AD45" s="147">
        <f>SUM(T45:AC45)</f>
        <v>0</v>
      </c>
      <c r="AE45" s="146"/>
      <c r="AF45" s="47"/>
      <c r="AG45" s="146"/>
      <c r="AH45" s="146"/>
      <c r="AI45" s="146"/>
      <c r="AJ45" s="146"/>
      <c r="AK45" s="47"/>
    </row>
    <row r="46" spans="1:37" ht="39" customHeight="1" thickBot="1" x14ac:dyDescent="0.3">
      <c r="A46" s="152" t="s">
        <v>305</v>
      </c>
      <c r="B46" s="152" t="s">
        <v>282</v>
      </c>
      <c r="C46" s="197" t="s">
        <v>288</v>
      </c>
      <c r="D46" s="193" t="s">
        <v>488</v>
      </c>
      <c r="E46" s="193" t="s">
        <v>289</v>
      </c>
      <c r="F46" s="149" t="s">
        <v>454</v>
      </c>
      <c r="G46" s="14"/>
      <c r="H46" s="14"/>
      <c r="I46" s="14"/>
      <c r="J46" s="14"/>
      <c r="K46" s="14"/>
      <c r="L46" s="14"/>
      <c r="M46" s="14"/>
      <c r="N46" s="14"/>
      <c r="O46" s="14"/>
      <c r="P46" s="14"/>
      <c r="Q46" s="150"/>
      <c r="R46" s="195" t="s">
        <v>464</v>
      </c>
      <c r="S46" s="147">
        <f>'Conversion factors RES'!B6</f>
        <v>47.3</v>
      </c>
      <c r="T46" s="147">
        <f t="shared" si="15"/>
        <v>0</v>
      </c>
      <c r="U46" s="147">
        <f t="shared" si="16"/>
        <v>0</v>
      </c>
      <c r="V46" s="147">
        <f t="shared" si="17"/>
        <v>0</v>
      </c>
      <c r="W46" s="147">
        <f t="shared" si="18"/>
        <v>0</v>
      </c>
      <c r="X46" s="147">
        <f t="shared" si="19"/>
        <v>0</v>
      </c>
      <c r="Y46" s="147">
        <f t="shared" si="20"/>
        <v>0</v>
      </c>
      <c r="Z46" s="147">
        <f t="shared" si="21"/>
        <v>0</v>
      </c>
      <c r="AA46" s="147">
        <f t="shared" si="22"/>
        <v>0</v>
      </c>
      <c r="AB46" s="147">
        <f t="shared" si="23"/>
        <v>0</v>
      </c>
      <c r="AC46" s="147">
        <f t="shared" si="24"/>
        <v>0</v>
      </c>
      <c r="AD46" s="147">
        <f t="shared" si="34"/>
        <v>0</v>
      </c>
      <c r="AE46" s="146"/>
      <c r="AF46" s="47"/>
      <c r="AG46" s="146"/>
      <c r="AH46" s="146"/>
      <c r="AI46" s="146"/>
      <c r="AJ46" s="146"/>
      <c r="AK46" s="47"/>
    </row>
    <row r="47" spans="1:37" ht="39" customHeight="1" thickBot="1" x14ac:dyDescent="0.3">
      <c r="A47" s="152" t="s">
        <v>306</v>
      </c>
      <c r="B47" s="152" t="s">
        <v>21</v>
      </c>
      <c r="C47" s="152" t="s">
        <v>87</v>
      </c>
      <c r="D47" s="193" t="s">
        <v>88</v>
      </c>
      <c r="E47" s="193" t="s">
        <v>89</v>
      </c>
      <c r="F47" s="149" t="s">
        <v>458</v>
      </c>
      <c r="G47" s="14"/>
      <c r="H47" s="14"/>
      <c r="I47" s="14"/>
      <c r="J47" s="14"/>
      <c r="K47" s="14"/>
      <c r="L47" s="14"/>
      <c r="M47" s="14"/>
      <c r="N47" s="14"/>
      <c r="O47" s="14"/>
      <c r="P47" s="14"/>
      <c r="Q47" s="150"/>
      <c r="R47" s="136"/>
      <c r="S47" s="196">
        <f>'Conversion factors RES'!$B$14</f>
        <v>5.4469499999999999E-3</v>
      </c>
      <c r="T47" s="147">
        <f t="shared" si="15"/>
        <v>0</v>
      </c>
      <c r="U47" s="147">
        <f t="shared" si="16"/>
        <v>0</v>
      </c>
      <c r="V47" s="147">
        <f t="shared" si="17"/>
        <v>0</v>
      </c>
      <c r="W47" s="147">
        <f t="shared" si="18"/>
        <v>0</v>
      </c>
      <c r="X47" s="147">
        <f t="shared" si="19"/>
        <v>0</v>
      </c>
      <c r="Y47" s="147">
        <f t="shared" si="20"/>
        <v>0</v>
      </c>
      <c r="Z47" s="147">
        <f t="shared" si="21"/>
        <v>0</v>
      </c>
      <c r="AA47" s="147">
        <f t="shared" si="22"/>
        <v>0</v>
      </c>
      <c r="AB47" s="147">
        <f t="shared" si="23"/>
        <v>0</v>
      </c>
      <c r="AC47" s="147">
        <f t="shared" si="24"/>
        <v>0</v>
      </c>
      <c r="AD47" s="147">
        <f>SUM(T47:AC47)</f>
        <v>0</v>
      </c>
      <c r="AE47" s="146"/>
      <c r="AF47" s="47"/>
      <c r="AG47" s="146"/>
      <c r="AH47" s="146"/>
      <c r="AI47" s="146"/>
      <c r="AJ47" s="146"/>
      <c r="AK47" s="47"/>
    </row>
    <row r="48" spans="1:37" ht="39" customHeight="1" thickBot="1" x14ac:dyDescent="0.3">
      <c r="A48" s="152" t="s">
        <v>306</v>
      </c>
      <c r="B48" s="152" t="s">
        <v>22</v>
      </c>
      <c r="C48" s="152" t="s">
        <v>90</v>
      </c>
      <c r="D48" s="193" t="s">
        <v>91</v>
      </c>
      <c r="E48" s="193" t="s">
        <v>89</v>
      </c>
      <c r="F48" s="149" t="s">
        <v>458</v>
      </c>
      <c r="G48" s="14"/>
      <c r="H48" s="14"/>
      <c r="I48" s="14"/>
      <c r="J48" s="14"/>
      <c r="K48" s="14"/>
      <c r="L48" s="14"/>
      <c r="M48" s="14"/>
      <c r="N48" s="14"/>
      <c r="O48" s="14"/>
      <c r="P48" s="14"/>
      <c r="Q48" s="150"/>
      <c r="R48" s="191" t="s">
        <v>412</v>
      </c>
      <c r="S48" s="198"/>
      <c r="T48" s="147">
        <f t="shared" si="15"/>
        <v>0</v>
      </c>
      <c r="U48" s="147">
        <f t="shared" si="16"/>
        <v>0</v>
      </c>
      <c r="V48" s="147">
        <f t="shared" si="17"/>
        <v>0</v>
      </c>
      <c r="W48" s="147">
        <f t="shared" si="18"/>
        <v>0</v>
      </c>
      <c r="X48" s="147">
        <f t="shared" si="19"/>
        <v>0</v>
      </c>
      <c r="Y48" s="147">
        <f t="shared" si="20"/>
        <v>0</v>
      </c>
      <c r="Z48" s="147">
        <f t="shared" si="21"/>
        <v>0</v>
      </c>
      <c r="AA48" s="147">
        <f t="shared" si="22"/>
        <v>0</v>
      </c>
      <c r="AB48" s="147">
        <f t="shared" si="23"/>
        <v>0</v>
      </c>
      <c r="AC48" s="147">
        <f t="shared" si="24"/>
        <v>0</v>
      </c>
      <c r="AD48" s="147">
        <f t="shared" si="34"/>
        <v>0</v>
      </c>
      <c r="AE48" s="146"/>
      <c r="AF48" s="47"/>
      <c r="AG48" s="146"/>
      <c r="AH48" s="146"/>
      <c r="AI48" s="146"/>
      <c r="AJ48" s="146"/>
      <c r="AK48" s="47"/>
    </row>
    <row r="49" spans="1:37" ht="39" customHeight="1" thickBot="1" x14ac:dyDescent="0.3">
      <c r="A49" s="152" t="s">
        <v>306</v>
      </c>
      <c r="B49" s="152" t="s">
        <v>22</v>
      </c>
      <c r="C49" s="152" t="s">
        <v>93</v>
      </c>
      <c r="D49" s="193" t="s">
        <v>94</v>
      </c>
      <c r="E49" s="193" t="s">
        <v>89</v>
      </c>
      <c r="F49" s="149" t="s">
        <v>458</v>
      </c>
      <c r="G49" s="14"/>
      <c r="H49" s="14"/>
      <c r="I49" s="14"/>
      <c r="J49" s="14"/>
      <c r="K49" s="14"/>
      <c r="L49" s="14"/>
      <c r="M49" s="14"/>
      <c r="N49" s="14"/>
      <c r="O49" s="14"/>
      <c r="P49" s="14"/>
      <c r="Q49" s="150"/>
      <c r="R49" s="191" t="s">
        <v>462</v>
      </c>
      <c r="S49" s="196">
        <f>'Conversion factors RES'!$B$14</f>
        <v>5.4469499999999999E-3</v>
      </c>
      <c r="T49" s="147">
        <f t="shared" si="15"/>
        <v>0</v>
      </c>
      <c r="U49" s="147">
        <f t="shared" si="16"/>
        <v>0</v>
      </c>
      <c r="V49" s="147">
        <f t="shared" si="17"/>
        <v>0</v>
      </c>
      <c r="W49" s="147">
        <f t="shared" si="18"/>
        <v>0</v>
      </c>
      <c r="X49" s="147">
        <f t="shared" si="19"/>
        <v>0</v>
      </c>
      <c r="Y49" s="147">
        <f t="shared" si="20"/>
        <v>0</v>
      </c>
      <c r="Z49" s="147">
        <f t="shared" si="21"/>
        <v>0</v>
      </c>
      <c r="AA49" s="147">
        <f t="shared" si="22"/>
        <v>0</v>
      </c>
      <c r="AB49" s="147">
        <f t="shared" si="23"/>
        <v>0</v>
      </c>
      <c r="AC49" s="147">
        <f t="shared" si="24"/>
        <v>0</v>
      </c>
      <c r="AD49" s="147">
        <f t="shared" si="34"/>
        <v>0</v>
      </c>
      <c r="AE49" s="146"/>
      <c r="AF49" s="47"/>
      <c r="AG49" s="146"/>
      <c r="AH49" s="146"/>
      <c r="AI49" s="146"/>
      <c r="AJ49" s="146"/>
      <c r="AK49" s="47"/>
    </row>
    <row r="50" spans="1:37" ht="51.75" thickBot="1" x14ac:dyDescent="0.3">
      <c r="A50" s="152" t="s">
        <v>228</v>
      </c>
      <c r="B50" s="152" t="s">
        <v>228</v>
      </c>
      <c r="C50" s="153" t="s">
        <v>73</v>
      </c>
      <c r="D50" s="153" t="s">
        <v>270</v>
      </c>
      <c r="E50" s="193" t="s">
        <v>303</v>
      </c>
      <c r="F50" s="154" t="s">
        <v>455</v>
      </c>
      <c r="G50" s="181">
        <f>'Reference emissions RES'!E37</f>
        <v>30</v>
      </c>
      <c r="H50" s="181">
        <f>'Reference emissions RES'!F37</f>
        <v>90</v>
      </c>
      <c r="I50" s="181">
        <f>'Reference emissions RES'!G37</f>
        <v>150</v>
      </c>
      <c r="J50" s="181">
        <f>'Reference emissions RES'!H37</f>
        <v>150</v>
      </c>
      <c r="K50" s="181">
        <f>'Reference emissions RES'!I37</f>
        <v>150</v>
      </c>
      <c r="L50" s="181">
        <f>'Reference emissions RES'!J37</f>
        <v>150</v>
      </c>
      <c r="M50" s="181">
        <f>'Reference emissions RES'!K37</f>
        <v>150</v>
      </c>
      <c r="N50" s="181">
        <f>'Reference emissions RES'!L37</f>
        <v>150</v>
      </c>
      <c r="O50" s="181">
        <f>'Reference emissions RES'!M37</f>
        <v>150</v>
      </c>
      <c r="P50" s="181">
        <f>'Reference emissions RES'!N37</f>
        <v>150</v>
      </c>
      <c r="Q50" s="201">
        <f t="shared" ref="Q50" si="35">+ SUM(G50:P50)</f>
        <v>1320</v>
      </c>
      <c r="R50" s="136" t="s">
        <v>340</v>
      </c>
      <c r="S50" s="150"/>
      <c r="T50" s="150"/>
      <c r="U50" s="150"/>
      <c r="V50" s="150"/>
      <c r="W50" s="150"/>
      <c r="X50" s="150"/>
      <c r="Y50" s="150"/>
      <c r="Z50" s="150"/>
      <c r="AA50" s="150"/>
      <c r="AB50" s="150"/>
      <c r="AC50" s="150"/>
      <c r="AD50" s="150"/>
      <c r="AE50" s="146"/>
      <c r="AF50" s="47"/>
      <c r="AG50" s="146"/>
      <c r="AH50" s="146"/>
      <c r="AI50" s="146"/>
      <c r="AJ50" s="146"/>
      <c r="AK50" s="47"/>
    </row>
    <row r="51" spans="1:37" ht="26.25" thickBot="1" x14ac:dyDescent="0.3">
      <c r="A51" s="152" t="s">
        <v>228</v>
      </c>
      <c r="B51" s="152" t="s">
        <v>228</v>
      </c>
      <c r="C51" s="154" t="s">
        <v>271</v>
      </c>
      <c r="D51" s="154" t="s">
        <v>272</v>
      </c>
      <c r="E51" s="193" t="s">
        <v>303</v>
      </c>
      <c r="F51" s="154" t="s">
        <v>334</v>
      </c>
      <c r="G51" s="202">
        <f>'Reference emissions RES'!E38</f>
        <v>5</v>
      </c>
      <c r="H51" s="202">
        <f>'Reference emissions RES'!F38</f>
        <v>5</v>
      </c>
      <c r="I51" s="202">
        <f>'Reference emissions RES'!G38</f>
        <v>5</v>
      </c>
      <c r="J51" s="202">
        <f>'Reference emissions RES'!H38</f>
        <v>5</v>
      </c>
      <c r="K51" s="202">
        <f>'Reference emissions RES'!I38</f>
        <v>5</v>
      </c>
      <c r="L51" s="202">
        <f>'Reference emissions RES'!J38</f>
        <v>5</v>
      </c>
      <c r="M51" s="202">
        <f>'Reference emissions RES'!K38</f>
        <v>5</v>
      </c>
      <c r="N51" s="202">
        <f>'Reference emissions RES'!L38</f>
        <v>5</v>
      </c>
      <c r="O51" s="202">
        <f>'Reference emissions RES'!M38</f>
        <v>5</v>
      </c>
      <c r="P51" s="202">
        <f>'Reference emissions RES'!N38</f>
        <v>5</v>
      </c>
      <c r="Q51" s="150"/>
      <c r="R51" s="136" t="s">
        <v>340</v>
      </c>
      <c r="S51" s="150"/>
      <c r="T51" s="150"/>
      <c r="U51" s="150"/>
      <c r="V51" s="150"/>
      <c r="W51" s="150"/>
      <c r="X51" s="150"/>
      <c r="Y51" s="150"/>
      <c r="Z51" s="150"/>
      <c r="AA51" s="150"/>
      <c r="AB51" s="150"/>
      <c r="AC51" s="150"/>
      <c r="AD51" s="157"/>
      <c r="AE51" s="146"/>
      <c r="AF51" s="47"/>
      <c r="AG51" s="146"/>
      <c r="AH51" s="146"/>
      <c r="AI51" s="146"/>
      <c r="AJ51" s="146"/>
      <c r="AK51" s="47"/>
    </row>
    <row r="52" spans="1:37" ht="51.75" thickBot="1" x14ac:dyDescent="0.3">
      <c r="A52" s="152" t="s">
        <v>228</v>
      </c>
      <c r="B52" s="152" t="s">
        <v>228</v>
      </c>
      <c r="C52" s="59" t="s">
        <v>554</v>
      </c>
      <c r="D52" s="153" t="s">
        <v>269</v>
      </c>
      <c r="E52" s="193" t="s">
        <v>303</v>
      </c>
      <c r="F52" s="154" t="s">
        <v>126</v>
      </c>
      <c r="G52" s="203">
        <f>'Reference emissions RES'!E39</f>
        <v>0.2</v>
      </c>
      <c r="H52" s="203">
        <f>'Reference emissions RES'!F39</f>
        <v>0.2</v>
      </c>
      <c r="I52" s="203">
        <f>'Reference emissions RES'!G39</f>
        <v>0.2</v>
      </c>
      <c r="J52" s="203">
        <f>'Reference emissions RES'!H39</f>
        <v>0.2</v>
      </c>
      <c r="K52" s="203">
        <f>'Reference emissions RES'!I39</f>
        <v>0.2</v>
      </c>
      <c r="L52" s="203">
        <f>'Reference emissions RES'!J39</f>
        <v>0.2</v>
      </c>
      <c r="M52" s="203">
        <f>'Reference emissions RES'!K39</f>
        <v>0.2</v>
      </c>
      <c r="N52" s="203">
        <f>'Reference emissions RES'!L39</f>
        <v>0.2</v>
      </c>
      <c r="O52" s="203">
        <f>'Reference emissions RES'!M39</f>
        <v>0.2</v>
      </c>
      <c r="P52" s="203">
        <f>'Reference emissions RES'!N39</f>
        <v>0.2</v>
      </c>
      <c r="Q52" s="150"/>
      <c r="R52" s="136" t="s">
        <v>340</v>
      </c>
      <c r="S52" s="150"/>
      <c r="T52" s="150"/>
      <c r="U52" s="150"/>
      <c r="V52" s="150"/>
      <c r="W52" s="150"/>
      <c r="X52" s="150"/>
      <c r="Y52" s="150"/>
      <c r="Z52" s="150"/>
      <c r="AA52" s="150"/>
      <c r="AB52" s="150"/>
      <c r="AC52" s="150"/>
      <c r="AD52" s="150"/>
      <c r="AE52" s="146"/>
      <c r="AF52" s="47"/>
      <c r="AG52" s="146"/>
      <c r="AH52" s="146"/>
      <c r="AI52" s="146"/>
      <c r="AJ52" s="146"/>
      <c r="AK52" s="47"/>
    </row>
  </sheetData>
  <mergeCells count="3">
    <mergeCell ref="AE16:AK16"/>
    <mergeCell ref="A16:R16"/>
    <mergeCell ref="S16:AD16"/>
  </mergeCells>
  <conditionalFormatting sqref="D12">
    <cfRule type="cellIs" dxfId="5" priority="1" operator="equal">
      <formula>"ERR"</formula>
    </cfRule>
    <cfRule type="cellIs" dxfId="4" priority="2" operator="equal">
      <formula>"OK"</formula>
    </cfRule>
  </conditionalFormatting>
  <dataValidations count="6">
    <dataValidation type="list" allowBlank="1" showInputMessage="1" showErrorMessage="1" sqref="AJ19 AF21:AF32 AF38:AF52" xr:uid="{00000000-0002-0000-04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K21:AK32 AK38:AK52" xr:uid="{00000000-0002-0000-0400-000001000000}">
      <formula1>"Primary Data,Third Party Data,Secondary Data - Calculated based on actual data,Secondary Data - Based on assumptions,Secondary Data - Extrapolation,Other evidence"</formula1>
    </dataValidation>
    <dataValidation type="decimal" allowBlank="1" showInputMessage="1" showErrorMessage="1" error="Please insert a value between 0 and 1." sqref="G52:P52" xr:uid="{00000000-0002-0000-0400-000004000000}">
      <formula1>0</formula1>
      <formula2>1</formula2>
    </dataValidation>
    <dataValidation type="whole" operator="greaterThanOrEqual" allowBlank="1" showInputMessage="1" showErrorMessage="1" error="Please insert a whole value greater than or equal to 1." sqref="G50:P51" xr:uid="{00000000-0002-0000-0400-000005000000}">
      <formula1>1</formula1>
    </dataValidation>
    <dataValidation type="list" allowBlank="1" showInputMessage="1" showErrorMessage="1" sqref="S19" xr:uid="{00000000-0002-0000-0400-000006000000}">
      <formula1>"Based on EU ETS benchmark documentation,Proposed by applicant"</formula1>
    </dataValidation>
    <dataValidation allowBlank="1" showInputMessage="1" showErrorMessage="1" error="Please insert a value between 0 and 1." sqref="F38:F52" xr:uid="{19A31018-0ABD-4B22-8A8D-7B007BA8EA35}"/>
  </dataValidations>
  <pageMargins left="0.7" right="0.7" top="0.75" bottom="0.75" header="0.3" footer="0.3"/>
  <pageSetup paperSize="9" orientation="portrait" r:id="rId1"/>
  <ignoredErrors>
    <ignoredError sqref="H39:P3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7"/>
  <sheetViews>
    <sheetView workbookViewId="0"/>
  </sheetViews>
  <sheetFormatPr defaultColWidth="9.28515625" defaultRowHeight="12.75" x14ac:dyDescent="0.25"/>
  <cols>
    <col min="1" max="1" width="14.85546875" style="22" bestFit="1" customWidth="1"/>
    <col min="2" max="2" width="17.28515625" style="22" bestFit="1" customWidth="1"/>
    <col min="3" max="3" width="20.42578125" style="22" customWidth="1"/>
    <col min="4" max="4" width="47" style="22" customWidth="1"/>
    <col min="5" max="5" width="82.5703125" style="22" customWidth="1"/>
    <col min="6" max="6" width="41.140625" style="22" customWidth="1"/>
    <col min="7" max="10" width="17.85546875" style="22" customWidth="1"/>
    <col min="11" max="16384" width="9.28515625" style="22"/>
  </cols>
  <sheetData>
    <row r="1" spans="1:10" ht="13.5" thickBot="1" x14ac:dyDescent="0.3">
      <c r="G1" s="326" t="s">
        <v>95</v>
      </c>
      <c r="H1" s="327"/>
      <c r="I1" s="327"/>
      <c r="J1" s="328"/>
    </row>
    <row r="2" spans="1:10" ht="26.25" thickBot="1" x14ac:dyDescent="0.3">
      <c r="A2" s="1" t="s">
        <v>96</v>
      </c>
      <c r="B2" s="35" t="s">
        <v>97</v>
      </c>
      <c r="C2" s="35" t="s">
        <v>36</v>
      </c>
      <c r="D2" s="35" t="s">
        <v>34</v>
      </c>
      <c r="E2" s="35" t="s">
        <v>98</v>
      </c>
      <c r="F2" s="35" t="s">
        <v>99</v>
      </c>
      <c r="G2" s="35" t="s">
        <v>100</v>
      </c>
      <c r="H2" s="35" t="s">
        <v>63</v>
      </c>
      <c r="I2" s="35" t="s">
        <v>101</v>
      </c>
      <c r="J2" s="35" t="s">
        <v>68</v>
      </c>
    </row>
    <row r="3" spans="1:10" ht="13.5" thickBot="1" x14ac:dyDescent="0.3">
      <c r="A3" s="11" t="s">
        <v>238</v>
      </c>
      <c r="B3" s="9"/>
      <c r="C3" s="8"/>
      <c r="D3" s="8"/>
      <c r="E3" s="10"/>
      <c r="F3" s="12"/>
      <c r="G3" s="9"/>
      <c r="H3" s="9"/>
      <c r="I3" s="8"/>
      <c r="J3" s="23"/>
    </row>
    <row r="4" spans="1:10" ht="26.25" thickBot="1" x14ac:dyDescent="0.3">
      <c r="A4" s="17" t="s">
        <v>240</v>
      </c>
      <c r="B4" s="3">
        <v>0.17599999999999999</v>
      </c>
      <c r="C4" s="2" t="s">
        <v>102</v>
      </c>
      <c r="D4" s="2" t="s">
        <v>563</v>
      </c>
      <c r="E4" s="2" t="s">
        <v>103</v>
      </c>
      <c r="F4" s="7" t="s">
        <v>104</v>
      </c>
      <c r="G4" s="18" t="s">
        <v>15</v>
      </c>
      <c r="H4" s="19"/>
      <c r="I4" s="20"/>
      <c r="J4" s="24"/>
    </row>
    <row r="5" spans="1:10" ht="26.25" thickBot="1" x14ac:dyDescent="0.3">
      <c r="A5" s="17" t="s">
        <v>241</v>
      </c>
      <c r="B5" s="3">
        <v>0.505</v>
      </c>
      <c r="C5" s="2" t="s">
        <v>102</v>
      </c>
      <c r="D5" s="2" t="s">
        <v>564</v>
      </c>
      <c r="E5" s="2" t="s">
        <v>432</v>
      </c>
      <c r="F5" s="7"/>
      <c r="G5" s="18"/>
      <c r="H5" s="19"/>
      <c r="I5" s="20"/>
      <c r="J5" s="24"/>
    </row>
    <row r="6" spans="1:10" ht="16.5" thickBot="1" x14ac:dyDescent="0.3">
      <c r="A6" s="17" t="s">
        <v>242</v>
      </c>
      <c r="B6" s="3">
        <v>47.3</v>
      </c>
      <c r="C6" s="2" t="s">
        <v>235</v>
      </c>
      <c r="D6" s="2" t="s">
        <v>433</v>
      </c>
      <c r="E6" s="2" t="s">
        <v>220</v>
      </c>
      <c r="F6" s="21" t="s">
        <v>15</v>
      </c>
      <c r="G6" s="18"/>
      <c r="H6" s="19"/>
      <c r="I6" s="20"/>
      <c r="J6" s="24"/>
    </row>
    <row r="7" spans="1:10" ht="39" thickBot="1" x14ac:dyDescent="0.3">
      <c r="A7" s="17" t="s">
        <v>107</v>
      </c>
      <c r="B7" s="3">
        <v>59.5</v>
      </c>
      <c r="C7" s="2" t="s">
        <v>235</v>
      </c>
      <c r="D7" s="2" t="s">
        <v>221</v>
      </c>
      <c r="E7" s="2" t="s">
        <v>234</v>
      </c>
      <c r="F7" s="7" t="s">
        <v>243</v>
      </c>
      <c r="G7" s="18" t="s">
        <v>15</v>
      </c>
      <c r="H7" s="19"/>
      <c r="I7" s="20"/>
      <c r="J7" s="24"/>
    </row>
    <row r="8" spans="1:10" ht="39" thickBot="1" x14ac:dyDescent="0.3">
      <c r="A8" s="17" t="s">
        <v>108</v>
      </c>
      <c r="B8" s="3">
        <v>73.2</v>
      </c>
      <c r="C8" s="2" t="s">
        <v>235</v>
      </c>
      <c r="D8" s="2" t="s">
        <v>223</v>
      </c>
      <c r="E8" s="2" t="s">
        <v>234</v>
      </c>
      <c r="F8" s="7" t="s">
        <v>243</v>
      </c>
      <c r="G8" s="18" t="s">
        <v>15</v>
      </c>
      <c r="H8" s="19"/>
      <c r="I8" s="20"/>
      <c r="J8" s="24"/>
    </row>
    <row r="9" spans="1:10" ht="26.25" thickBot="1" x14ac:dyDescent="0.3">
      <c r="A9" s="17" t="s">
        <v>109</v>
      </c>
      <c r="B9" s="3">
        <v>75.2</v>
      </c>
      <c r="C9" s="2" t="s">
        <v>235</v>
      </c>
      <c r="D9" s="2" t="s">
        <v>224</v>
      </c>
      <c r="E9" s="2" t="s">
        <v>106</v>
      </c>
      <c r="F9" s="21" t="s">
        <v>15</v>
      </c>
      <c r="G9" s="18" t="s">
        <v>15</v>
      </c>
      <c r="H9" s="19"/>
      <c r="I9" s="20"/>
      <c r="J9" s="24"/>
    </row>
    <row r="10" spans="1:10" ht="39" thickBot="1" x14ac:dyDescent="0.3">
      <c r="A10" s="17" t="s">
        <v>206</v>
      </c>
      <c r="B10" s="3">
        <v>77.8</v>
      </c>
      <c r="C10" s="2" t="s">
        <v>235</v>
      </c>
      <c r="D10" s="2" t="s">
        <v>434</v>
      </c>
      <c r="E10" s="2" t="s">
        <v>234</v>
      </c>
      <c r="F10" s="7" t="s">
        <v>243</v>
      </c>
      <c r="G10" s="18" t="s">
        <v>15</v>
      </c>
      <c r="H10" s="19"/>
      <c r="I10" s="20"/>
      <c r="J10" s="24"/>
    </row>
    <row r="11" spans="1:10" ht="39" thickBot="1" x14ac:dyDescent="0.3">
      <c r="A11" s="17" t="s">
        <v>244</v>
      </c>
      <c r="B11" s="3">
        <v>64.900000000000006</v>
      </c>
      <c r="C11" s="2" t="s">
        <v>235</v>
      </c>
      <c r="D11" s="2" t="s">
        <v>222</v>
      </c>
      <c r="E11" s="2" t="s">
        <v>234</v>
      </c>
      <c r="F11" s="7" t="s">
        <v>243</v>
      </c>
      <c r="G11" s="18" t="s">
        <v>15</v>
      </c>
      <c r="H11" s="19"/>
      <c r="I11" s="20"/>
      <c r="J11" s="24"/>
    </row>
    <row r="12" spans="1:10" ht="39" thickBot="1" x14ac:dyDescent="0.3">
      <c r="A12" s="17" t="s">
        <v>245</v>
      </c>
      <c r="B12" s="3">
        <v>0.4</v>
      </c>
      <c r="C12" s="2" t="s">
        <v>235</v>
      </c>
      <c r="D12" s="2" t="s">
        <v>225</v>
      </c>
      <c r="E12" s="2" t="s">
        <v>234</v>
      </c>
      <c r="F12" s="7" t="s">
        <v>243</v>
      </c>
      <c r="G12" s="18" t="s">
        <v>15</v>
      </c>
      <c r="H12" s="19"/>
      <c r="I12" s="20"/>
      <c r="J12" s="24"/>
    </row>
    <row r="13" spans="1:10" ht="26.25" thickBot="1" x14ac:dyDescent="0.3">
      <c r="A13" s="17" t="s">
        <v>246</v>
      </c>
      <c r="B13" s="3">
        <v>0</v>
      </c>
      <c r="C13" s="2" t="s">
        <v>102</v>
      </c>
      <c r="D13" s="2" t="s">
        <v>565</v>
      </c>
      <c r="E13" s="2" t="s">
        <v>105</v>
      </c>
      <c r="F13" s="7" t="s">
        <v>226</v>
      </c>
      <c r="G13" s="18" t="s">
        <v>15</v>
      </c>
      <c r="H13" s="19"/>
      <c r="I13" s="20"/>
      <c r="J13" s="24"/>
    </row>
    <row r="14" spans="1:10" ht="64.5" thickBot="1" x14ac:dyDescent="0.3">
      <c r="A14" s="17" t="s">
        <v>110</v>
      </c>
      <c r="B14" s="3">
        <v>5.4469499999999999E-3</v>
      </c>
      <c r="C14" s="2" t="s">
        <v>111</v>
      </c>
      <c r="D14" s="2" t="s">
        <v>112</v>
      </c>
      <c r="E14" s="2" t="s">
        <v>113</v>
      </c>
      <c r="F14" s="7" t="s">
        <v>114</v>
      </c>
      <c r="G14" s="18" t="s">
        <v>15</v>
      </c>
      <c r="H14" s="19"/>
      <c r="I14" s="20"/>
      <c r="J14" s="24"/>
    </row>
    <row r="15" spans="1:10" ht="29.25" thickBot="1" x14ac:dyDescent="0.3">
      <c r="A15" s="17" t="s">
        <v>283</v>
      </c>
      <c r="B15" s="3"/>
      <c r="C15" s="2" t="s">
        <v>284</v>
      </c>
      <c r="D15" s="2" t="s">
        <v>92</v>
      </c>
      <c r="E15" s="2" t="s">
        <v>351</v>
      </c>
      <c r="F15" s="7"/>
      <c r="G15" s="18"/>
      <c r="H15" s="19"/>
      <c r="I15" s="20"/>
      <c r="J15" s="24"/>
    </row>
    <row r="16" spans="1:10" ht="39" thickBot="1" x14ac:dyDescent="0.3">
      <c r="A16" s="17" t="s">
        <v>247</v>
      </c>
      <c r="B16" s="3"/>
      <c r="C16" s="2" t="s">
        <v>235</v>
      </c>
      <c r="D16" s="2" t="s">
        <v>227</v>
      </c>
      <c r="E16" s="2" t="s">
        <v>239</v>
      </c>
      <c r="F16" s="7"/>
      <c r="G16" s="18" t="s">
        <v>15</v>
      </c>
      <c r="H16" s="19"/>
      <c r="I16" s="20"/>
      <c r="J16" s="24"/>
    </row>
    <row r="17" spans="1:10" ht="13.5" thickBot="1" x14ac:dyDescent="0.3">
      <c r="A17" s="17" t="s">
        <v>217</v>
      </c>
      <c r="B17" s="3">
        <v>3.5999999999999999E-3</v>
      </c>
      <c r="C17" s="2" t="s">
        <v>236</v>
      </c>
      <c r="D17" s="2" t="s">
        <v>218</v>
      </c>
      <c r="E17" s="2"/>
      <c r="F17" s="7" t="s">
        <v>219</v>
      </c>
      <c r="G17" s="18" t="s">
        <v>15</v>
      </c>
      <c r="H17" s="19"/>
      <c r="I17" s="20"/>
      <c r="J17" s="24"/>
    </row>
    <row r="18" spans="1:10" ht="13.5" thickBot="1" x14ac:dyDescent="0.3">
      <c r="A18" s="17" t="s">
        <v>217</v>
      </c>
      <c r="B18" s="3">
        <v>1E-3</v>
      </c>
      <c r="C18" s="2" t="s">
        <v>237</v>
      </c>
      <c r="D18" s="2" t="s">
        <v>218</v>
      </c>
      <c r="E18" s="2"/>
      <c r="F18" s="7" t="s">
        <v>219</v>
      </c>
      <c r="G18" s="18" t="s">
        <v>15</v>
      </c>
      <c r="H18" s="19"/>
      <c r="I18" s="20"/>
      <c r="J18" s="24"/>
    </row>
    <row r="19" spans="1:10" ht="13.5" thickBot="1" x14ac:dyDescent="0.3">
      <c r="A19" s="11" t="s">
        <v>115</v>
      </c>
      <c r="B19" s="9"/>
      <c r="C19" s="8"/>
      <c r="D19" s="8"/>
      <c r="E19" s="10"/>
      <c r="F19" s="12"/>
      <c r="G19" s="9"/>
      <c r="H19" s="9"/>
      <c r="I19" s="8"/>
      <c r="J19" s="23"/>
    </row>
    <row r="20" spans="1:10" ht="13.5" thickBot="1" x14ac:dyDescent="0.3">
      <c r="A20" s="2"/>
      <c r="B20" s="14"/>
      <c r="C20" s="5"/>
      <c r="D20" s="2"/>
      <c r="E20" s="2"/>
      <c r="F20" s="21" t="s">
        <v>15</v>
      </c>
      <c r="G20" s="15"/>
      <c r="H20" s="16"/>
      <c r="I20" s="15"/>
      <c r="J20" s="16"/>
    </row>
    <row r="21" spans="1:10" ht="13.5" thickBot="1" x14ac:dyDescent="0.3">
      <c r="A21" s="2"/>
      <c r="B21" s="4"/>
      <c r="C21" s="5"/>
      <c r="D21" s="2"/>
      <c r="E21" s="2"/>
      <c r="F21" s="21" t="s">
        <v>15</v>
      </c>
      <c r="G21" s="15"/>
      <c r="H21" s="16"/>
      <c r="I21" s="15"/>
      <c r="J21" s="16"/>
    </row>
    <row r="22" spans="1:10" ht="13.5" thickBot="1" x14ac:dyDescent="0.3">
      <c r="A22" s="2"/>
      <c r="B22" s="4"/>
      <c r="C22" s="5"/>
      <c r="D22" s="2"/>
      <c r="E22" s="2"/>
      <c r="F22" s="21" t="s">
        <v>15</v>
      </c>
      <c r="G22" s="15"/>
      <c r="H22" s="16"/>
      <c r="I22" s="15"/>
      <c r="J22" s="16"/>
    </row>
    <row r="23" spans="1:10" ht="13.5" thickBot="1" x14ac:dyDescent="0.3">
      <c r="A23" s="2"/>
      <c r="B23" s="4"/>
      <c r="C23" s="5"/>
      <c r="D23" s="2"/>
      <c r="E23" s="2"/>
      <c r="F23" s="21" t="s">
        <v>15</v>
      </c>
      <c r="G23" s="15"/>
      <c r="H23" s="16"/>
      <c r="I23" s="15"/>
      <c r="J23" s="16"/>
    </row>
    <row r="24" spans="1:10" ht="16.5" thickBot="1" x14ac:dyDescent="0.3">
      <c r="A24" s="11" t="s">
        <v>341</v>
      </c>
      <c r="B24" s="9"/>
      <c r="C24" s="8"/>
      <c r="D24" s="8"/>
      <c r="E24" s="10"/>
      <c r="F24" s="12"/>
      <c r="G24" s="9"/>
      <c r="H24" s="9"/>
      <c r="I24" s="8"/>
      <c r="J24" s="23"/>
    </row>
    <row r="25" spans="1:10" ht="26.25" thickBot="1" x14ac:dyDescent="0.3">
      <c r="A25" s="17" t="s">
        <v>188</v>
      </c>
      <c r="B25" s="3">
        <v>0.108</v>
      </c>
      <c r="C25" s="2" t="s">
        <v>189</v>
      </c>
      <c r="D25" s="2" t="s">
        <v>342</v>
      </c>
      <c r="E25" s="2" t="s">
        <v>345</v>
      </c>
      <c r="F25" s="7" t="s">
        <v>348</v>
      </c>
      <c r="G25" s="18" t="s">
        <v>15</v>
      </c>
      <c r="H25" s="19"/>
      <c r="I25" s="20"/>
      <c r="J25" s="24"/>
    </row>
    <row r="26" spans="1:10" ht="26.25" thickBot="1" x14ac:dyDescent="0.3">
      <c r="A26" s="17" t="s">
        <v>190</v>
      </c>
      <c r="B26" s="3">
        <v>6.5000000000000002E-2</v>
      </c>
      <c r="C26" s="2" t="s">
        <v>189</v>
      </c>
      <c r="D26" s="2" t="s">
        <v>343</v>
      </c>
      <c r="E26" s="2" t="s">
        <v>346</v>
      </c>
      <c r="F26" s="7" t="s">
        <v>349</v>
      </c>
      <c r="G26" s="18" t="s">
        <v>15</v>
      </c>
      <c r="H26" s="19"/>
      <c r="I26" s="20"/>
      <c r="J26" s="24"/>
    </row>
    <row r="27" spans="1:10" ht="29.25" thickBot="1" x14ac:dyDescent="0.3">
      <c r="A27" s="17" t="s">
        <v>191</v>
      </c>
      <c r="B27" s="3">
        <v>0.03</v>
      </c>
      <c r="C27" s="2" t="s">
        <v>189</v>
      </c>
      <c r="D27" s="2" t="s">
        <v>344</v>
      </c>
      <c r="E27" s="2" t="s">
        <v>347</v>
      </c>
      <c r="F27" s="7" t="s">
        <v>350</v>
      </c>
      <c r="G27" s="18" t="s">
        <v>15</v>
      </c>
      <c r="H27" s="19"/>
      <c r="I27" s="20"/>
      <c r="J27" s="24"/>
    </row>
  </sheetData>
  <mergeCells count="1">
    <mergeCell ref="G1:J1"/>
  </mergeCells>
  <dataValidations count="2">
    <dataValidation type="list" allowBlank="1" showInputMessage="1" showErrorMessage="1" sqref="H20:H23" xr:uid="{00000000-0002-0000-0500-000000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J20:J23" xr:uid="{00000000-0002-0000-0500-000001000000}">
      <formula1>"Primary Data,Third Party Data,Secondary Data - Calculated based on actual data,Secondary Data - Based on assumptions,Secondary Data - Extrapolation,Other evidence"</formula1>
    </dataValidation>
  </dataValidations>
  <hyperlinks>
    <hyperlink ref="E13" r:id="rId1" display="https://ec.europa.eu/energy/sites/ener/files/technical_note_on_the_euco3232_final_14062019.pdf" xr:uid="{C07AB4A2-3741-410F-AC8B-F89CF1669A1C}"/>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41"/>
  <sheetViews>
    <sheetView zoomScaleNormal="100" workbookViewId="0"/>
  </sheetViews>
  <sheetFormatPr defaultColWidth="9.28515625" defaultRowHeight="15" x14ac:dyDescent="0.25"/>
  <cols>
    <col min="1" max="1" width="36.140625" style="212" customWidth="1"/>
    <col min="2" max="2" width="26.5703125" style="206" customWidth="1"/>
    <col min="3" max="3" width="24" style="212" customWidth="1"/>
    <col min="4" max="4" width="28.42578125" style="206" customWidth="1"/>
    <col min="5" max="5" width="45" style="206" customWidth="1"/>
    <col min="6" max="8" width="26.5703125" style="206" customWidth="1"/>
    <col min="9" max="16384" width="9.28515625" style="206"/>
  </cols>
  <sheetData>
    <row r="1" spans="1:8" x14ac:dyDescent="0.25">
      <c r="A1" s="204" t="s">
        <v>16</v>
      </c>
      <c r="B1" s="205"/>
      <c r="C1" s="204"/>
      <c r="D1" s="205"/>
      <c r="E1" s="205"/>
      <c r="F1" s="205"/>
      <c r="G1" s="205"/>
      <c r="H1" s="205"/>
    </row>
    <row r="2" spans="1:8" ht="31.5" customHeight="1" x14ac:dyDescent="0.25">
      <c r="A2" s="329" t="s">
        <v>119</v>
      </c>
      <c r="B2" s="329"/>
      <c r="C2" s="329"/>
      <c r="D2" s="329"/>
      <c r="E2" s="329"/>
      <c r="F2" s="329"/>
      <c r="G2" s="329"/>
      <c r="H2" s="329"/>
    </row>
    <row r="3" spans="1:8" ht="90.6" customHeight="1" x14ac:dyDescent="0.25">
      <c r="A3" s="330" t="s">
        <v>120</v>
      </c>
      <c r="B3" s="331"/>
      <c r="C3" s="331"/>
      <c r="D3" s="331"/>
      <c r="E3" s="331"/>
      <c r="F3" s="331"/>
      <c r="G3" s="331"/>
      <c r="H3" s="332"/>
    </row>
    <row r="4" spans="1:8" ht="75.95" customHeight="1" x14ac:dyDescent="0.25">
      <c r="A4" s="333" t="s">
        <v>233</v>
      </c>
      <c r="B4" s="334"/>
      <c r="C4" s="334"/>
      <c r="D4" s="334"/>
      <c r="E4" s="334"/>
      <c r="F4" s="334"/>
      <c r="G4" s="334"/>
      <c r="H4" s="335"/>
    </row>
    <row r="5" spans="1:8" x14ac:dyDescent="0.25">
      <c r="A5" s="207"/>
      <c r="B5" s="208"/>
      <c r="C5" s="209"/>
      <c r="D5" s="208"/>
      <c r="E5" s="208"/>
      <c r="F5" s="208"/>
      <c r="G5" s="208"/>
      <c r="H5" s="208"/>
    </row>
    <row r="6" spans="1:8" x14ac:dyDescent="0.25">
      <c r="A6" s="210" t="s">
        <v>121</v>
      </c>
      <c r="B6" s="211"/>
      <c r="C6" s="210"/>
      <c r="D6" s="211"/>
      <c r="E6" s="211"/>
      <c r="F6" s="211"/>
      <c r="G6" s="211"/>
      <c r="H6" s="211"/>
    </row>
    <row r="7" spans="1:8" ht="15.75" thickBot="1" x14ac:dyDescent="0.3"/>
    <row r="8" spans="1:8" ht="26.25" thickBot="1" x14ac:dyDescent="0.3">
      <c r="A8" s="1" t="s">
        <v>122</v>
      </c>
      <c r="B8" s="35" t="s">
        <v>97</v>
      </c>
      <c r="C8" s="35" t="s">
        <v>36</v>
      </c>
      <c r="D8" s="35" t="s">
        <v>34</v>
      </c>
      <c r="E8" s="35" t="s">
        <v>123</v>
      </c>
      <c r="F8" s="35" t="s">
        <v>124</v>
      </c>
      <c r="G8" s="213" t="s">
        <v>125</v>
      </c>
      <c r="H8" s="213" t="s">
        <v>100</v>
      </c>
    </row>
    <row r="9" spans="1:8" ht="15.75" thickBot="1" x14ac:dyDescent="0.3">
      <c r="A9" s="5" t="s">
        <v>550</v>
      </c>
      <c r="B9" s="214">
        <v>150</v>
      </c>
      <c r="C9" s="215"/>
      <c r="D9" s="51"/>
      <c r="E9" s="51"/>
      <c r="F9" s="51"/>
      <c r="G9" s="148"/>
      <c r="H9" s="148"/>
    </row>
    <row r="10" spans="1:8" ht="15.75" thickBot="1" x14ac:dyDescent="0.3">
      <c r="A10" s="5" t="s">
        <v>504</v>
      </c>
      <c r="B10" s="214">
        <v>3</v>
      </c>
      <c r="C10" s="215"/>
      <c r="D10" s="51"/>
      <c r="E10" s="51"/>
      <c r="F10" s="51"/>
      <c r="G10" s="148"/>
      <c r="H10" s="148"/>
    </row>
    <row r="11" spans="1:8" ht="15.75" thickBot="1" x14ac:dyDescent="0.3">
      <c r="A11" s="5" t="s">
        <v>505</v>
      </c>
      <c r="B11" s="214">
        <v>12</v>
      </c>
      <c r="C11" s="215"/>
      <c r="D11" s="51"/>
      <c r="E11" s="51"/>
      <c r="F11" s="51"/>
      <c r="G11" s="148"/>
      <c r="H11" s="148"/>
    </row>
    <row r="12" spans="1:8" ht="15.75" thickBot="1" x14ac:dyDescent="0.3">
      <c r="A12" s="5" t="s">
        <v>506</v>
      </c>
      <c r="B12" s="214">
        <f>B11/B10</f>
        <v>4</v>
      </c>
      <c r="C12" s="215"/>
      <c r="D12" s="51"/>
      <c r="E12" s="51"/>
      <c r="F12" s="51"/>
      <c r="G12" s="148"/>
      <c r="H12" s="148"/>
    </row>
    <row r="13" spans="1:8" ht="15.75" thickBot="1" x14ac:dyDescent="0.3">
      <c r="A13" s="5" t="s">
        <v>507</v>
      </c>
      <c r="B13" s="216">
        <v>0.45</v>
      </c>
      <c r="C13" s="215" t="s">
        <v>508</v>
      </c>
      <c r="D13" s="51"/>
      <c r="E13" s="51"/>
      <c r="F13" s="51"/>
      <c r="G13" s="148"/>
      <c r="H13" s="148"/>
    </row>
    <row r="14" spans="1:8" ht="26.25" thickBot="1" x14ac:dyDescent="0.3">
      <c r="A14" s="5" t="s">
        <v>509</v>
      </c>
      <c r="B14" s="217">
        <v>8400</v>
      </c>
      <c r="C14" s="215" t="s">
        <v>510</v>
      </c>
      <c r="D14" s="51"/>
      <c r="E14" s="51"/>
      <c r="F14" s="51"/>
      <c r="G14" s="148"/>
      <c r="H14" s="148"/>
    </row>
    <row r="15" spans="1:8" ht="77.25" thickBot="1" x14ac:dyDescent="0.3">
      <c r="A15" s="218" t="s">
        <v>511</v>
      </c>
      <c r="B15" s="219">
        <v>100</v>
      </c>
      <c r="C15" s="220" t="s">
        <v>512</v>
      </c>
      <c r="D15" s="221" t="s">
        <v>513</v>
      </c>
      <c r="E15" s="221" t="s">
        <v>514</v>
      </c>
      <c r="F15" s="222"/>
      <c r="G15" s="148" t="s">
        <v>515</v>
      </c>
      <c r="H15" s="148"/>
    </row>
    <row r="16" spans="1:8" ht="44.1" customHeight="1" thickBot="1" x14ac:dyDescent="0.3">
      <c r="A16" s="2" t="s">
        <v>516</v>
      </c>
      <c r="B16" s="223">
        <f>250*0.2</f>
        <v>50</v>
      </c>
      <c r="C16" s="224" t="s">
        <v>517</v>
      </c>
      <c r="D16" s="17" t="s">
        <v>518</v>
      </c>
      <c r="E16" s="17" t="s">
        <v>519</v>
      </c>
      <c r="F16" s="222" t="s">
        <v>520</v>
      </c>
      <c r="G16" s="148" t="s">
        <v>521</v>
      </c>
      <c r="H16" s="148"/>
    </row>
    <row r="17" spans="1:8" ht="15.75" thickBot="1" x14ac:dyDescent="0.3">
      <c r="A17" s="2" t="s">
        <v>522</v>
      </c>
      <c r="B17" s="225">
        <v>20</v>
      </c>
      <c r="C17" s="224" t="s">
        <v>523</v>
      </c>
      <c r="D17" s="17" t="s">
        <v>524</v>
      </c>
      <c r="E17" s="17" t="s">
        <v>514</v>
      </c>
      <c r="F17" s="226"/>
      <c r="G17" s="148"/>
      <c r="H17" s="148"/>
    </row>
    <row r="18" spans="1:8" ht="15.75" thickBot="1" x14ac:dyDescent="0.3">
      <c r="A18" s="2" t="s">
        <v>525</v>
      </c>
      <c r="B18" s="225">
        <f>B16*B17/(B15*B10)</f>
        <v>3.3333333333333335</v>
      </c>
      <c r="C18" s="224" t="s">
        <v>526</v>
      </c>
      <c r="D18" s="17"/>
      <c r="E18" s="17" t="s">
        <v>527</v>
      </c>
      <c r="F18" s="226"/>
      <c r="G18" s="148"/>
      <c r="H18" s="148"/>
    </row>
    <row r="19" spans="1:8" ht="26.25" thickBot="1" x14ac:dyDescent="0.3">
      <c r="A19" s="2" t="s">
        <v>528</v>
      </c>
      <c r="B19" s="223">
        <v>100</v>
      </c>
      <c r="C19" s="224" t="s">
        <v>529</v>
      </c>
      <c r="D19" s="17" t="s">
        <v>530</v>
      </c>
      <c r="E19" s="17" t="s">
        <v>531</v>
      </c>
      <c r="F19" s="226"/>
      <c r="G19" s="148"/>
      <c r="H19" s="148"/>
    </row>
    <row r="20" spans="1:8" ht="15.75" thickBot="1" x14ac:dyDescent="0.3">
      <c r="A20" s="2" t="s">
        <v>532</v>
      </c>
      <c r="B20" s="223">
        <f>2*1*52</f>
        <v>104</v>
      </c>
      <c r="C20" s="224" t="s">
        <v>533</v>
      </c>
      <c r="D20" s="17" t="s">
        <v>534</v>
      </c>
      <c r="E20" s="17" t="s">
        <v>531</v>
      </c>
      <c r="F20" s="226"/>
      <c r="G20" s="148" t="s">
        <v>535</v>
      </c>
      <c r="H20" s="148"/>
    </row>
    <row r="21" spans="1:8" ht="26.25" thickBot="1" x14ac:dyDescent="0.3">
      <c r="A21" s="2" t="s">
        <v>536</v>
      </c>
      <c r="B21" s="227">
        <f>0.4/1.862</f>
        <v>0.21482277121374865</v>
      </c>
      <c r="C21" s="224" t="s">
        <v>548</v>
      </c>
      <c r="D21" s="51"/>
      <c r="E21" s="17" t="s">
        <v>531</v>
      </c>
      <c r="F21" s="226"/>
      <c r="G21" s="148"/>
      <c r="H21" s="148"/>
    </row>
    <row r="22" spans="1:8" ht="39" thickBot="1" x14ac:dyDescent="0.3">
      <c r="A22" s="2" t="s">
        <v>536</v>
      </c>
      <c r="B22" s="228">
        <f>+ B21 * 43 * 0.84 * 0.000001</f>
        <v>7.7593984962406016E-6</v>
      </c>
      <c r="C22" s="224" t="s">
        <v>537</v>
      </c>
      <c r="D22" s="17" t="s">
        <v>549</v>
      </c>
      <c r="E22" s="17"/>
      <c r="F22" s="226"/>
      <c r="G22" s="148"/>
      <c r="H22" s="148"/>
    </row>
    <row r="23" spans="1:8" ht="26.25" thickBot="1" x14ac:dyDescent="0.3">
      <c r="A23" s="2" t="s">
        <v>538</v>
      </c>
      <c r="B23" s="229">
        <f>B19*B20*B22/(B15*B10)</f>
        <v>2.6899248120300752E-4</v>
      </c>
      <c r="C23" s="224" t="s">
        <v>539</v>
      </c>
      <c r="D23" s="17"/>
      <c r="E23" s="17" t="s">
        <v>527</v>
      </c>
      <c r="F23" s="226"/>
      <c r="G23" s="148"/>
      <c r="H23" s="148"/>
    </row>
    <row r="24" spans="1:8" ht="90" thickBot="1" x14ac:dyDescent="0.3">
      <c r="A24" s="59" t="s">
        <v>554</v>
      </c>
      <c r="B24" s="302">
        <v>0.2</v>
      </c>
      <c r="C24" s="224" t="s">
        <v>126</v>
      </c>
      <c r="D24" s="153" t="s">
        <v>552</v>
      </c>
      <c r="E24" s="17" t="s">
        <v>555</v>
      </c>
      <c r="F24" s="17"/>
      <c r="G24" s="148"/>
      <c r="H24" s="148"/>
    </row>
    <row r="25" spans="1:8" ht="24.75" x14ac:dyDescent="0.25">
      <c r="A25" s="230" t="s">
        <v>117</v>
      </c>
    </row>
    <row r="27" spans="1:8" x14ac:dyDescent="0.25">
      <c r="A27" s="210" t="s">
        <v>127</v>
      </c>
      <c r="B27" s="211"/>
      <c r="C27" s="210"/>
      <c r="D27" s="211"/>
      <c r="E27" s="211"/>
      <c r="F27" s="211"/>
    </row>
    <row r="28" spans="1:8" ht="15.75" thickBot="1" x14ac:dyDescent="0.3"/>
    <row r="29" spans="1:8" ht="26.25" thickBot="1" x14ac:dyDescent="0.3">
      <c r="A29" s="1" t="s">
        <v>122</v>
      </c>
      <c r="B29" s="35" t="s">
        <v>34</v>
      </c>
      <c r="C29" s="35" t="s">
        <v>123</v>
      </c>
      <c r="D29" s="35" t="s">
        <v>124</v>
      </c>
      <c r="E29" s="213" t="s">
        <v>125</v>
      </c>
      <c r="F29" s="213" t="s">
        <v>100</v>
      </c>
    </row>
    <row r="30" spans="1:8" ht="15.75" thickBot="1" x14ac:dyDescent="0.3">
      <c r="A30" s="2"/>
      <c r="B30" s="231"/>
      <c r="C30" s="2"/>
      <c r="D30" s="231"/>
      <c r="E30" s="148"/>
      <c r="F30" s="148"/>
    </row>
    <row r="31" spans="1:8" ht="15.75" thickBot="1" x14ac:dyDescent="0.3">
      <c r="A31" s="2"/>
      <c r="B31" s="231"/>
      <c r="C31" s="2"/>
      <c r="D31" s="231"/>
      <c r="E31" s="148"/>
      <c r="F31" s="148"/>
    </row>
    <row r="32" spans="1:8" ht="15.75" thickBot="1" x14ac:dyDescent="0.3">
      <c r="A32" s="2"/>
      <c r="B32" s="231"/>
      <c r="C32" s="2"/>
      <c r="D32" s="231"/>
      <c r="E32" s="148"/>
      <c r="F32" s="148"/>
    </row>
    <row r="33" spans="1:6" ht="15.75" thickBot="1" x14ac:dyDescent="0.3">
      <c r="A33" s="2"/>
      <c r="B33" s="231"/>
      <c r="C33" s="2"/>
      <c r="D33" s="231"/>
      <c r="E33" s="148"/>
      <c r="F33" s="148"/>
    </row>
    <row r="34" spans="1:6" ht="15.75" thickBot="1" x14ac:dyDescent="0.3">
      <c r="A34" s="2"/>
      <c r="B34" s="231"/>
      <c r="C34" s="2"/>
      <c r="D34" s="231"/>
      <c r="E34" s="148"/>
      <c r="F34" s="148"/>
    </row>
    <row r="35" spans="1:6" ht="15.75" thickBot="1" x14ac:dyDescent="0.3">
      <c r="A35" s="2"/>
      <c r="B35" s="231"/>
      <c r="C35" s="2"/>
      <c r="D35" s="231"/>
      <c r="E35" s="148"/>
      <c r="F35" s="148"/>
    </row>
    <row r="36" spans="1:6" ht="15.75" thickBot="1" x14ac:dyDescent="0.3">
      <c r="A36" s="2"/>
      <c r="B36" s="231"/>
      <c r="C36" s="2"/>
      <c r="D36" s="231"/>
      <c r="E36" s="148"/>
      <c r="F36" s="148"/>
    </row>
    <row r="37" spans="1:6" ht="24.75" x14ac:dyDescent="0.25">
      <c r="A37" s="230" t="s">
        <v>117</v>
      </c>
    </row>
    <row r="39" spans="1:6" s="89" customFormat="1" x14ac:dyDescent="0.25">
      <c r="A39" s="212"/>
      <c r="B39" s="206"/>
      <c r="C39" s="212"/>
      <c r="D39" s="232"/>
      <c r="E39" s="232"/>
      <c r="F39" s="232"/>
    </row>
    <row r="40" spans="1:6" s="89" customFormat="1" x14ac:dyDescent="0.25">
      <c r="A40" s="212"/>
      <c r="B40" s="206"/>
      <c r="C40" s="212"/>
      <c r="D40" s="232"/>
      <c r="E40" s="232"/>
      <c r="F40" s="232"/>
    </row>
    <row r="41" spans="1:6" s="89" customFormat="1" x14ac:dyDescent="0.25">
      <c r="A41" s="212"/>
      <c r="B41" s="206"/>
      <c r="C41" s="212"/>
    </row>
  </sheetData>
  <mergeCells count="3">
    <mergeCell ref="A2:H2"/>
    <mergeCell ref="A3:H3"/>
    <mergeCell ref="A4:H4"/>
  </mergeCells>
  <hyperlinks>
    <hyperlink ref="F16" r:id="rId1" xr:uid="{3C2D4E95-469C-45FF-8858-B2C7BDD0784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DEAC-D2BC-48C0-804D-C8C72D58CCD3}">
  <sheetPr codeName="Sheet7">
    <tabColor theme="4" tint="-0.249977111117893"/>
  </sheetPr>
  <dimension ref="A1:B19"/>
  <sheetViews>
    <sheetView workbookViewId="0"/>
  </sheetViews>
  <sheetFormatPr defaultColWidth="9.140625" defaultRowHeight="12.75" x14ac:dyDescent="0.2"/>
  <cols>
    <col min="1" max="1" width="30.140625" style="89" customWidth="1"/>
    <col min="2" max="2" width="110.42578125" style="89" customWidth="1"/>
    <col min="3" max="16384" width="9.140625" style="89"/>
  </cols>
  <sheetData>
    <row r="1" spans="1:2" ht="15" x14ac:dyDescent="0.2">
      <c r="A1" s="303" t="s">
        <v>474</v>
      </c>
      <c r="B1" s="304"/>
    </row>
    <row r="3" spans="1:2" x14ac:dyDescent="0.2">
      <c r="A3" s="304" t="s">
        <v>475</v>
      </c>
      <c r="B3" s="304"/>
    </row>
    <row r="4" spans="1:2" ht="145.5" customHeight="1" x14ac:dyDescent="0.2">
      <c r="A4" s="336" t="s">
        <v>486</v>
      </c>
      <c r="B4" s="336"/>
    </row>
    <row r="5" spans="1:2" x14ac:dyDescent="0.2">
      <c r="B5" s="305"/>
    </row>
    <row r="6" spans="1:2" ht="40.5" customHeight="1" x14ac:dyDescent="0.2">
      <c r="A6" s="337" t="s">
        <v>476</v>
      </c>
      <c r="B6" s="337"/>
    </row>
    <row r="7" spans="1:2" x14ac:dyDescent="0.2">
      <c r="A7" s="305"/>
      <c r="B7" s="305"/>
    </row>
    <row r="8" spans="1:2" x14ac:dyDescent="0.2">
      <c r="A8" s="304" t="s">
        <v>20</v>
      </c>
      <c r="B8" s="306"/>
    </row>
    <row r="9" spans="1:2" ht="13.5" thickBot="1" x14ac:dyDescent="0.25">
      <c r="A9" s="307"/>
      <c r="B9" s="308"/>
    </row>
    <row r="10" spans="1:2" ht="29.25" thickBot="1" x14ac:dyDescent="0.25">
      <c r="A10" s="233" t="s">
        <v>413</v>
      </c>
      <c r="B10" s="234" t="s">
        <v>487</v>
      </c>
    </row>
    <row r="11" spans="1:2" ht="16.5" thickBot="1" x14ac:dyDescent="0.25">
      <c r="A11" s="233" t="s">
        <v>414</v>
      </c>
      <c r="B11" s="235" t="s">
        <v>556</v>
      </c>
    </row>
    <row r="12" spans="1:2" ht="16.5" thickBot="1" x14ac:dyDescent="0.25">
      <c r="A12" s="233" t="s">
        <v>415</v>
      </c>
      <c r="B12" s="235" t="s">
        <v>557</v>
      </c>
    </row>
    <row r="13" spans="1:2" ht="16.5" thickBot="1" x14ac:dyDescent="0.25">
      <c r="A13" s="233" t="s">
        <v>416</v>
      </c>
      <c r="B13" s="234" t="s">
        <v>558</v>
      </c>
    </row>
    <row r="14" spans="1:2" ht="16.5" thickBot="1" x14ac:dyDescent="0.25">
      <c r="A14" s="233" t="s">
        <v>160</v>
      </c>
      <c r="B14" s="234" t="s">
        <v>559</v>
      </c>
    </row>
    <row r="15" spans="1:2" ht="29.25" thickBot="1" x14ac:dyDescent="0.25">
      <c r="A15" s="233" t="s">
        <v>417</v>
      </c>
      <c r="B15" s="234" t="s">
        <v>560</v>
      </c>
    </row>
    <row r="16" spans="1:2" ht="16.5" thickBot="1" x14ac:dyDescent="0.25">
      <c r="A16" s="233" t="s">
        <v>418</v>
      </c>
      <c r="B16" s="234" t="s">
        <v>561</v>
      </c>
    </row>
    <row r="17" spans="1:2" ht="16.5" thickBot="1" x14ac:dyDescent="0.25">
      <c r="A17" s="233" t="s">
        <v>419</v>
      </c>
      <c r="B17" s="234" t="s">
        <v>562</v>
      </c>
    </row>
    <row r="18" spans="1:2" ht="42.6" customHeight="1" x14ac:dyDescent="0.2"/>
    <row r="19" spans="1:2" ht="42.6" customHeight="1" x14ac:dyDescent="0.2"/>
  </sheetData>
  <mergeCells count="2">
    <mergeCell ref="A4:B4"/>
    <mergeCell ref="A6:B6"/>
  </mergeCells>
  <pageMargins left="0.7" right="0.7" top="0.75" bottom="0.75" header="0.3" footer="0.3"/>
  <pageSetup paperSize="9"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7061-26F1-43ED-8079-8532311045F3}">
  <sheetPr codeName="Sheet8">
    <tabColor theme="4" tint="-0.249977111117893"/>
  </sheetPr>
  <dimension ref="A1:AI36"/>
  <sheetViews>
    <sheetView zoomScaleNormal="100" workbookViewId="0"/>
  </sheetViews>
  <sheetFormatPr defaultColWidth="9.140625" defaultRowHeight="12.75" x14ac:dyDescent="0.25"/>
  <cols>
    <col min="1" max="1" width="22.140625" style="236" customWidth="1"/>
    <col min="2" max="2" width="16.85546875" style="236" customWidth="1"/>
    <col min="3" max="3" width="48.5703125" style="236" customWidth="1"/>
    <col min="4" max="4" width="13.85546875" style="236" bestFit="1" customWidth="1"/>
    <col min="5" max="15" width="8.7109375" style="236" customWidth="1"/>
    <col min="16" max="16" width="27.7109375" style="236" customWidth="1"/>
    <col min="17" max="17" width="8.5703125" style="236" customWidth="1"/>
    <col min="18" max="27" width="12.7109375" style="236" customWidth="1"/>
    <col min="28" max="28" width="11.140625" style="236" customWidth="1"/>
    <col min="29" max="35" width="12.5703125" style="236" customWidth="1"/>
    <col min="36" max="37" width="8.5703125" style="236" customWidth="1"/>
    <col min="38" max="16384" width="9.140625" style="236"/>
  </cols>
  <sheetData>
    <row r="1" spans="1:35" ht="15" x14ac:dyDescent="0.25">
      <c r="A1" s="118" t="s">
        <v>409</v>
      </c>
      <c r="B1" s="211"/>
      <c r="C1" s="211"/>
      <c r="D1" s="211"/>
      <c r="E1" s="211"/>
      <c r="F1" s="211"/>
      <c r="G1" s="211"/>
      <c r="H1" s="211"/>
      <c r="I1" s="211"/>
      <c r="J1" s="211"/>
    </row>
    <row r="2" spans="1:35" x14ac:dyDescent="0.2">
      <c r="A2" s="119" t="s">
        <v>193</v>
      </c>
    </row>
    <row r="3" spans="1:35" x14ac:dyDescent="0.2">
      <c r="A3" s="119" t="s">
        <v>194</v>
      </c>
    </row>
    <row r="4" spans="1:35" ht="15.75" thickBot="1" x14ac:dyDescent="0.3">
      <c r="C4"/>
    </row>
    <row r="5" spans="1:35" ht="33" customHeight="1" thickBot="1" x14ac:dyDescent="0.3">
      <c r="A5" s="237" t="s">
        <v>40</v>
      </c>
      <c r="B5" s="238" t="s">
        <v>430</v>
      </c>
      <c r="C5" s="60" t="s">
        <v>365</v>
      </c>
      <c r="F5" s="239"/>
      <c r="G5" s="239"/>
    </row>
    <row r="6" spans="1:35" ht="18.75" thickBot="1" x14ac:dyDescent="0.4">
      <c r="A6" s="240" t="s">
        <v>195</v>
      </c>
      <c r="B6" s="241">
        <f t="shared" ref="B6:B13" si="0">SUMIF($A$23:$A$36,$A6,$AB$23:$AB$36)</f>
        <v>0</v>
      </c>
      <c r="C6" s="32"/>
    </row>
    <row r="7" spans="1:35" ht="18.75" thickBot="1" x14ac:dyDescent="0.4">
      <c r="A7" s="240" t="s">
        <v>196</v>
      </c>
      <c r="B7" s="241">
        <f t="shared" si="0"/>
        <v>0</v>
      </c>
      <c r="C7" s="32"/>
    </row>
    <row r="8" spans="1:35" ht="18.75" thickBot="1" x14ac:dyDescent="0.4">
      <c r="A8" s="242" t="s">
        <v>197</v>
      </c>
      <c r="B8" s="243">
        <f t="shared" si="0"/>
        <v>0</v>
      </c>
      <c r="C8" s="32"/>
    </row>
    <row r="9" spans="1:35" ht="18.75" thickBot="1" x14ac:dyDescent="0.4">
      <c r="A9" s="242" t="s">
        <v>198</v>
      </c>
      <c r="B9" s="243">
        <f t="shared" si="0"/>
        <v>0</v>
      </c>
      <c r="C9" s="32"/>
      <c r="F9" s="244"/>
    </row>
    <row r="10" spans="1:35" ht="18.75" thickBot="1" x14ac:dyDescent="0.4">
      <c r="A10" s="242" t="s">
        <v>199</v>
      </c>
      <c r="B10" s="243">
        <f t="shared" si="0"/>
        <v>0</v>
      </c>
      <c r="C10" s="32"/>
    </row>
    <row r="11" spans="1:35" ht="18.75" thickBot="1" x14ac:dyDescent="0.4">
      <c r="A11" s="242" t="s">
        <v>200</v>
      </c>
      <c r="B11" s="243">
        <f t="shared" si="0"/>
        <v>0</v>
      </c>
      <c r="C11" s="32"/>
    </row>
    <row r="12" spans="1:35" ht="18.75" thickBot="1" x14ac:dyDescent="0.4">
      <c r="A12" s="242" t="s">
        <v>201</v>
      </c>
      <c r="B12" s="243">
        <f t="shared" si="0"/>
        <v>0</v>
      </c>
      <c r="C12" s="32"/>
    </row>
    <row r="13" spans="1:35" ht="18.75" thickBot="1" x14ac:dyDescent="0.4">
      <c r="A13" s="242" t="s">
        <v>202</v>
      </c>
      <c r="B13" s="243">
        <f t="shared" si="0"/>
        <v>0</v>
      </c>
      <c r="C13" s="32"/>
    </row>
    <row r="14" spans="1:35" ht="15.75" thickBot="1" x14ac:dyDescent="0.3">
      <c r="A14" s="245" t="s">
        <v>42</v>
      </c>
      <c r="B14" s="246">
        <f>SUM(B6:B7)-SUM(B8:B13)</f>
        <v>0</v>
      </c>
      <c r="C14" s="32" t="s">
        <v>331</v>
      </c>
      <c r="D14" s="67" t="str">
        <f>+ IF(AND(B14=AB21,B14=SUM(R21:AA21)),"OK","ERR")</f>
        <v>OK</v>
      </c>
      <c r="E14" s="6"/>
    </row>
    <row r="15" spans="1:35" ht="15" x14ac:dyDescent="0.25">
      <c r="A15" s="206"/>
      <c r="B15" s="206"/>
    </row>
    <row r="16" spans="1:35" ht="15" x14ac:dyDescent="0.25">
      <c r="A16" s="118" t="s">
        <v>410</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row>
    <row r="17" spans="1:35" ht="15.75" thickBot="1" x14ac:dyDescent="0.3">
      <c r="A17" s="206"/>
      <c r="B17" s="206"/>
    </row>
    <row r="18" spans="1:35" s="171" customFormat="1" ht="34.35" customHeight="1" thickBot="1" x14ac:dyDescent="0.3">
      <c r="A18" s="322" t="s">
        <v>43</v>
      </c>
      <c r="B18" s="317"/>
      <c r="C18" s="317"/>
      <c r="D18" s="317"/>
      <c r="E18" s="317"/>
      <c r="F18" s="317"/>
      <c r="G18" s="317"/>
      <c r="H18" s="317"/>
      <c r="I18" s="317"/>
      <c r="J18" s="317"/>
      <c r="K18" s="317"/>
      <c r="L18" s="317"/>
      <c r="M18" s="317"/>
      <c r="N18" s="317"/>
      <c r="O18" s="317"/>
      <c r="P18" s="323"/>
      <c r="Q18" s="324" t="s">
        <v>44</v>
      </c>
      <c r="R18" s="325"/>
      <c r="S18" s="325"/>
      <c r="T18" s="325"/>
      <c r="U18" s="325"/>
      <c r="V18" s="325"/>
      <c r="W18" s="325"/>
      <c r="X18" s="325"/>
      <c r="Y18" s="325"/>
      <c r="Z18" s="325"/>
      <c r="AA18" s="325"/>
      <c r="AB18" s="338"/>
      <c r="AC18" s="320" t="s">
        <v>45</v>
      </c>
      <c r="AD18" s="317"/>
      <c r="AE18" s="317"/>
      <c r="AF18" s="317"/>
      <c r="AG18" s="317"/>
      <c r="AH18" s="317"/>
      <c r="AI18" s="317"/>
    </row>
    <row r="19" spans="1:35" s="248" customFormat="1" ht="26.25" customHeight="1" thickBot="1" x14ac:dyDescent="0.3">
      <c r="A19" s="247" t="s">
        <v>46</v>
      </c>
      <c r="B19" s="247" t="s">
        <v>47</v>
      </c>
      <c r="C19" s="213" t="s">
        <v>34</v>
      </c>
      <c r="D19" s="213" t="s">
        <v>76</v>
      </c>
      <c r="E19" s="213" t="s">
        <v>49</v>
      </c>
      <c r="F19" s="213" t="s">
        <v>50</v>
      </c>
      <c r="G19" s="213" t="s">
        <v>51</v>
      </c>
      <c r="H19" s="213" t="s">
        <v>52</v>
      </c>
      <c r="I19" s="213" t="s">
        <v>53</v>
      </c>
      <c r="J19" s="213" t="s">
        <v>54</v>
      </c>
      <c r="K19" s="213" t="s">
        <v>55</v>
      </c>
      <c r="L19" s="213" t="s">
        <v>56</v>
      </c>
      <c r="M19" s="213" t="s">
        <v>57</v>
      </c>
      <c r="N19" s="213" t="s">
        <v>58</v>
      </c>
      <c r="O19" s="213" t="s">
        <v>137</v>
      </c>
      <c r="P19" s="213" t="s">
        <v>59</v>
      </c>
      <c r="Q19" s="213" t="s">
        <v>144</v>
      </c>
      <c r="R19" s="35" t="s">
        <v>399</v>
      </c>
      <c r="S19" s="35" t="s">
        <v>400</v>
      </c>
      <c r="T19" s="35" t="s">
        <v>401</v>
      </c>
      <c r="U19" s="35" t="s">
        <v>402</v>
      </c>
      <c r="V19" s="35" t="s">
        <v>403</v>
      </c>
      <c r="W19" s="35" t="s">
        <v>404</v>
      </c>
      <c r="X19" s="35" t="s">
        <v>405</v>
      </c>
      <c r="Y19" s="35" t="s">
        <v>406</v>
      </c>
      <c r="Z19" s="35" t="s">
        <v>407</v>
      </c>
      <c r="AA19" s="35" t="s">
        <v>408</v>
      </c>
      <c r="AB19" s="35" t="s">
        <v>145</v>
      </c>
      <c r="AC19" s="213" t="s">
        <v>62</v>
      </c>
      <c r="AD19" s="213" t="s">
        <v>63</v>
      </c>
      <c r="AE19" s="213" t="s">
        <v>64</v>
      </c>
      <c r="AF19" s="213" t="s">
        <v>65</v>
      </c>
      <c r="AG19" s="213" t="s">
        <v>66</v>
      </c>
      <c r="AH19" s="213" t="s">
        <v>67</v>
      </c>
      <c r="AI19" s="213" t="s">
        <v>68</v>
      </c>
    </row>
    <row r="20" spans="1:35" s="248" customFormat="1" ht="17.45" customHeight="1" thickBot="1" x14ac:dyDescent="0.3">
      <c r="A20" s="249" t="s">
        <v>146</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1"/>
      <c r="AE20" s="251"/>
      <c r="AF20" s="251"/>
      <c r="AG20" s="251"/>
      <c r="AH20" s="250"/>
      <c r="AI20" s="250"/>
    </row>
    <row r="21" spans="1:35" s="248" customFormat="1" ht="26.25" customHeight="1" thickBot="1" x14ac:dyDescent="0.3">
      <c r="A21" s="252" t="s">
        <v>147</v>
      </c>
      <c r="B21" s="253"/>
      <c r="C21" s="253"/>
      <c r="D21" s="253"/>
      <c r="E21" s="253"/>
      <c r="F21" s="253"/>
      <c r="G21" s="253"/>
      <c r="H21" s="253"/>
      <c r="I21" s="253"/>
      <c r="J21" s="253"/>
      <c r="K21" s="253"/>
      <c r="L21" s="253"/>
      <c r="M21" s="253"/>
      <c r="N21" s="253"/>
      <c r="O21" s="253"/>
      <c r="P21" s="253"/>
      <c r="Q21" s="254"/>
      <c r="R21" s="255">
        <f t="shared" ref="R21:AB21" si="1">SUM(R23:R24)-SUM(R25:R27,R34:R36)</f>
        <v>0</v>
      </c>
      <c r="S21" s="255">
        <f t="shared" si="1"/>
        <v>0</v>
      </c>
      <c r="T21" s="255">
        <f t="shared" si="1"/>
        <v>0</v>
      </c>
      <c r="U21" s="255">
        <f t="shared" si="1"/>
        <v>0</v>
      </c>
      <c r="V21" s="255">
        <f t="shared" si="1"/>
        <v>0</v>
      </c>
      <c r="W21" s="255">
        <f t="shared" si="1"/>
        <v>0</v>
      </c>
      <c r="X21" s="255">
        <f t="shared" si="1"/>
        <v>0</v>
      </c>
      <c r="Y21" s="255">
        <f t="shared" si="1"/>
        <v>0</v>
      </c>
      <c r="Z21" s="255">
        <f t="shared" si="1"/>
        <v>0</v>
      </c>
      <c r="AA21" s="255">
        <f t="shared" si="1"/>
        <v>0</v>
      </c>
      <c r="AB21" s="255">
        <f t="shared" si="1"/>
        <v>0</v>
      </c>
      <c r="AC21" s="256"/>
      <c r="AD21" s="256"/>
      <c r="AE21" s="256"/>
      <c r="AF21" s="257"/>
      <c r="AG21" s="256"/>
      <c r="AH21" s="256"/>
      <c r="AI21" s="256"/>
    </row>
    <row r="22" spans="1:35" s="248" customFormat="1" ht="19.5" customHeight="1" thickBot="1" x14ac:dyDescent="0.3">
      <c r="A22" s="249" t="s">
        <v>12</v>
      </c>
      <c r="B22" s="250"/>
      <c r="C22" s="250"/>
      <c r="D22" s="250"/>
      <c r="E22" s="250"/>
      <c r="F22" s="250"/>
      <c r="G22" s="250"/>
      <c r="H22" s="250"/>
      <c r="I22" s="250"/>
      <c r="J22" s="250"/>
      <c r="K22" s="250"/>
      <c r="L22" s="250"/>
      <c r="M22" s="250"/>
      <c r="N22" s="250"/>
      <c r="O22" s="250"/>
      <c r="P22" s="250"/>
      <c r="Q22" s="258"/>
      <c r="R22" s="259"/>
      <c r="S22" s="259"/>
      <c r="T22" s="259"/>
      <c r="U22" s="259"/>
      <c r="V22" s="259"/>
      <c r="W22" s="259"/>
      <c r="X22" s="259"/>
      <c r="Y22" s="259"/>
      <c r="Z22" s="259"/>
      <c r="AA22" s="259"/>
      <c r="AB22" s="259"/>
      <c r="AC22" s="250"/>
      <c r="AD22" s="251"/>
      <c r="AE22" s="251"/>
      <c r="AF22" s="251"/>
      <c r="AG22" s="251"/>
      <c r="AH22" s="250"/>
      <c r="AI22" s="250"/>
    </row>
    <row r="23" spans="1:35" ht="62.45" customHeight="1" thickBot="1" x14ac:dyDescent="0.3">
      <c r="A23" s="134" t="s">
        <v>148</v>
      </c>
      <c r="B23" s="260" t="s">
        <v>149</v>
      </c>
      <c r="C23" s="261" t="s">
        <v>150</v>
      </c>
      <c r="D23" s="260" t="s">
        <v>151</v>
      </c>
      <c r="E23" s="262"/>
      <c r="F23" s="262"/>
      <c r="G23" s="262"/>
      <c r="H23" s="262"/>
      <c r="I23" s="262"/>
      <c r="J23" s="262"/>
      <c r="K23" s="262"/>
      <c r="L23" s="262"/>
      <c r="M23" s="262"/>
      <c r="N23" s="262"/>
      <c r="O23" s="263">
        <f t="shared" ref="O23:O36" si="2">SUM(E23:N23)</f>
        <v>0</v>
      </c>
      <c r="P23" s="264"/>
      <c r="Q23" s="265"/>
      <c r="R23" s="263">
        <f t="shared" ref="R23:AA27" si="3">E23</f>
        <v>0</v>
      </c>
      <c r="S23" s="263">
        <f t="shared" si="3"/>
        <v>0</v>
      </c>
      <c r="T23" s="263">
        <f t="shared" si="3"/>
        <v>0</v>
      </c>
      <c r="U23" s="263">
        <f t="shared" si="3"/>
        <v>0</v>
      </c>
      <c r="V23" s="263">
        <f t="shared" si="3"/>
        <v>0</v>
      </c>
      <c r="W23" s="263">
        <f t="shared" si="3"/>
        <v>0</v>
      </c>
      <c r="X23" s="263">
        <f t="shared" si="3"/>
        <v>0</v>
      </c>
      <c r="Y23" s="263">
        <f t="shared" si="3"/>
        <v>0</v>
      </c>
      <c r="Z23" s="263">
        <f t="shared" si="3"/>
        <v>0</v>
      </c>
      <c r="AA23" s="263">
        <f t="shared" si="3"/>
        <v>0</v>
      </c>
      <c r="AB23" s="263">
        <f>SUM(R23:AA23)</f>
        <v>0</v>
      </c>
      <c r="AC23" s="264"/>
      <c r="AD23" s="266"/>
      <c r="AE23" s="148"/>
      <c r="AF23" s="148"/>
      <c r="AG23" s="148"/>
      <c r="AH23" s="264"/>
      <c r="AI23" s="266"/>
    </row>
    <row r="24" spans="1:35" ht="62.45" customHeight="1" thickBot="1" x14ac:dyDescent="0.3">
      <c r="A24" s="134" t="s">
        <v>152</v>
      </c>
      <c r="B24" s="260" t="s">
        <v>153</v>
      </c>
      <c r="C24" s="261" t="s">
        <v>154</v>
      </c>
      <c r="D24" s="267" t="s">
        <v>151</v>
      </c>
      <c r="E24" s="262"/>
      <c r="F24" s="262"/>
      <c r="G24" s="262"/>
      <c r="H24" s="262"/>
      <c r="I24" s="262"/>
      <c r="J24" s="262"/>
      <c r="K24" s="262"/>
      <c r="L24" s="262"/>
      <c r="M24" s="262"/>
      <c r="N24" s="262"/>
      <c r="O24" s="263">
        <f t="shared" si="2"/>
        <v>0</v>
      </c>
      <c r="P24" s="264" t="s">
        <v>155</v>
      </c>
      <c r="Q24" s="265"/>
      <c r="R24" s="263">
        <f t="shared" si="3"/>
        <v>0</v>
      </c>
      <c r="S24" s="263">
        <f t="shared" si="3"/>
        <v>0</v>
      </c>
      <c r="T24" s="263">
        <f t="shared" si="3"/>
        <v>0</v>
      </c>
      <c r="U24" s="263">
        <f t="shared" si="3"/>
        <v>0</v>
      </c>
      <c r="V24" s="263">
        <f t="shared" si="3"/>
        <v>0</v>
      </c>
      <c r="W24" s="263">
        <f t="shared" si="3"/>
        <v>0</v>
      </c>
      <c r="X24" s="263">
        <f t="shared" si="3"/>
        <v>0</v>
      </c>
      <c r="Y24" s="263">
        <f t="shared" si="3"/>
        <v>0</v>
      </c>
      <c r="Z24" s="263">
        <f t="shared" si="3"/>
        <v>0</v>
      </c>
      <c r="AA24" s="263">
        <f t="shared" si="3"/>
        <v>0</v>
      </c>
      <c r="AB24" s="263">
        <f>SUM(R24:AA24)</f>
        <v>0</v>
      </c>
      <c r="AC24" s="264"/>
      <c r="AD24" s="266"/>
      <c r="AE24" s="148"/>
      <c r="AF24" s="148"/>
      <c r="AG24" s="148"/>
      <c r="AH24" s="264"/>
      <c r="AI24" s="266"/>
    </row>
    <row r="25" spans="1:35" ht="62.45" customHeight="1" thickBot="1" x14ac:dyDescent="0.3">
      <c r="A25" s="134" t="s">
        <v>156</v>
      </c>
      <c r="B25" s="267" t="s">
        <v>157</v>
      </c>
      <c r="C25" s="59" t="s">
        <v>158</v>
      </c>
      <c r="D25" s="267" t="s">
        <v>151</v>
      </c>
      <c r="E25" s="268"/>
      <c r="F25" s="268"/>
      <c r="G25" s="268"/>
      <c r="H25" s="268"/>
      <c r="I25" s="268"/>
      <c r="J25" s="268"/>
      <c r="K25" s="268"/>
      <c r="L25" s="268"/>
      <c r="M25" s="268"/>
      <c r="N25" s="268"/>
      <c r="O25" s="269">
        <f t="shared" si="2"/>
        <v>0</v>
      </c>
      <c r="P25" s="148"/>
      <c r="Q25" s="270"/>
      <c r="R25" s="269">
        <f t="shared" si="3"/>
        <v>0</v>
      </c>
      <c r="S25" s="269">
        <f t="shared" si="3"/>
        <v>0</v>
      </c>
      <c r="T25" s="269">
        <f t="shared" si="3"/>
        <v>0</v>
      </c>
      <c r="U25" s="269">
        <f t="shared" si="3"/>
        <v>0</v>
      </c>
      <c r="V25" s="269">
        <f t="shared" si="3"/>
        <v>0</v>
      </c>
      <c r="W25" s="269">
        <f t="shared" si="3"/>
        <v>0</v>
      </c>
      <c r="X25" s="269">
        <f t="shared" si="3"/>
        <v>0</v>
      </c>
      <c r="Y25" s="269">
        <f t="shared" si="3"/>
        <v>0</v>
      </c>
      <c r="Z25" s="269">
        <f t="shared" si="3"/>
        <v>0</v>
      </c>
      <c r="AA25" s="269">
        <f t="shared" si="3"/>
        <v>0</v>
      </c>
      <c r="AB25" s="263">
        <f>SUM(R25:AA25)</f>
        <v>0</v>
      </c>
      <c r="AC25" s="148"/>
      <c r="AD25" s="266"/>
      <c r="AE25" s="148"/>
      <c r="AF25" s="148"/>
      <c r="AG25" s="148"/>
      <c r="AH25" s="148"/>
      <c r="AI25" s="266"/>
    </row>
    <row r="26" spans="1:35" ht="62.45" customHeight="1" thickBot="1" x14ac:dyDescent="0.3">
      <c r="A26" s="134" t="s">
        <v>159</v>
      </c>
      <c r="B26" s="267" t="s">
        <v>157</v>
      </c>
      <c r="C26" s="59" t="s">
        <v>411</v>
      </c>
      <c r="D26" s="267" t="s">
        <v>151</v>
      </c>
      <c r="E26" s="268"/>
      <c r="F26" s="268"/>
      <c r="G26" s="268"/>
      <c r="H26" s="268"/>
      <c r="I26" s="268"/>
      <c r="J26" s="268"/>
      <c r="K26" s="268"/>
      <c r="L26" s="268"/>
      <c r="M26" s="268"/>
      <c r="N26" s="268"/>
      <c r="O26" s="269">
        <f t="shared" si="2"/>
        <v>0</v>
      </c>
      <c r="P26" s="148"/>
      <c r="Q26" s="270"/>
      <c r="R26" s="269">
        <f t="shared" si="3"/>
        <v>0</v>
      </c>
      <c r="S26" s="269">
        <f t="shared" si="3"/>
        <v>0</v>
      </c>
      <c r="T26" s="269">
        <f t="shared" si="3"/>
        <v>0</v>
      </c>
      <c r="U26" s="269">
        <f t="shared" si="3"/>
        <v>0</v>
      </c>
      <c r="V26" s="269">
        <f t="shared" si="3"/>
        <v>0</v>
      </c>
      <c r="W26" s="269">
        <f t="shared" si="3"/>
        <v>0</v>
      </c>
      <c r="X26" s="269">
        <f t="shared" si="3"/>
        <v>0</v>
      </c>
      <c r="Y26" s="269">
        <f t="shared" si="3"/>
        <v>0</v>
      </c>
      <c r="Z26" s="269">
        <f t="shared" si="3"/>
        <v>0</v>
      </c>
      <c r="AA26" s="269">
        <f t="shared" si="3"/>
        <v>0</v>
      </c>
      <c r="AB26" s="263">
        <f>SUM(R26:AA26)</f>
        <v>0</v>
      </c>
      <c r="AC26" s="148"/>
      <c r="AD26" s="266"/>
      <c r="AE26" s="148"/>
      <c r="AF26" s="148"/>
      <c r="AG26" s="148"/>
      <c r="AH26" s="148"/>
      <c r="AI26" s="266"/>
    </row>
    <row r="27" spans="1:35" ht="62.45" customHeight="1" thickBot="1" x14ac:dyDescent="0.3">
      <c r="A27" s="59" t="s">
        <v>160</v>
      </c>
      <c r="B27" s="267" t="s">
        <v>157</v>
      </c>
      <c r="C27" s="59" t="s">
        <v>161</v>
      </c>
      <c r="D27" s="267" t="s">
        <v>151</v>
      </c>
      <c r="E27" s="268"/>
      <c r="F27" s="268"/>
      <c r="G27" s="268"/>
      <c r="H27" s="268"/>
      <c r="I27" s="268"/>
      <c r="J27" s="268"/>
      <c r="K27" s="268"/>
      <c r="L27" s="268"/>
      <c r="M27" s="268"/>
      <c r="N27" s="268"/>
      <c r="O27" s="269">
        <f t="shared" si="2"/>
        <v>0</v>
      </c>
      <c r="P27" s="148"/>
      <c r="Q27" s="270"/>
      <c r="R27" s="269">
        <f t="shared" si="3"/>
        <v>0</v>
      </c>
      <c r="S27" s="269">
        <f t="shared" si="3"/>
        <v>0</v>
      </c>
      <c r="T27" s="269">
        <f t="shared" si="3"/>
        <v>0</v>
      </c>
      <c r="U27" s="269">
        <f t="shared" si="3"/>
        <v>0</v>
      </c>
      <c r="V27" s="269">
        <f t="shared" si="3"/>
        <v>0</v>
      </c>
      <c r="W27" s="269">
        <f t="shared" si="3"/>
        <v>0</v>
      </c>
      <c r="X27" s="269">
        <f t="shared" si="3"/>
        <v>0</v>
      </c>
      <c r="Y27" s="269">
        <f t="shared" si="3"/>
        <v>0</v>
      </c>
      <c r="Z27" s="269">
        <f t="shared" si="3"/>
        <v>0</v>
      </c>
      <c r="AA27" s="269">
        <f t="shared" si="3"/>
        <v>0</v>
      </c>
      <c r="AB27" s="263">
        <f>SUM(R27:AA27)</f>
        <v>0</v>
      </c>
      <c r="AC27" s="148"/>
      <c r="AD27" s="266"/>
      <c r="AE27" s="148"/>
      <c r="AF27" s="148"/>
      <c r="AG27" s="148"/>
      <c r="AH27" s="148"/>
      <c r="AI27" s="266"/>
    </row>
    <row r="28" spans="1:35" ht="62.45" customHeight="1" thickBot="1" x14ac:dyDescent="0.3">
      <c r="A28" s="59" t="s">
        <v>162</v>
      </c>
      <c r="B28" s="267" t="s">
        <v>163</v>
      </c>
      <c r="C28" s="59" t="s">
        <v>164</v>
      </c>
      <c r="D28" s="267" t="s">
        <v>165</v>
      </c>
      <c r="E28" s="268"/>
      <c r="F28" s="268"/>
      <c r="G28" s="268"/>
      <c r="H28" s="268"/>
      <c r="I28" s="268"/>
      <c r="J28" s="268"/>
      <c r="K28" s="268"/>
      <c r="L28" s="268"/>
      <c r="M28" s="268"/>
      <c r="N28" s="268"/>
      <c r="O28" s="269">
        <f t="shared" si="2"/>
        <v>0</v>
      </c>
      <c r="P28" s="148" t="s">
        <v>166</v>
      </c>
      <c r="Q28" s="270"/>
      <c r="R28" s="271"/>
      <c r="S28" s="271"/>
      <c r="T28" s="271"/>
      <c r="U28" s="271"/>
      <c r="V28" s="271"/>
      <c r="W28" s="271"/>
      <c r="X28" s="271"/>
      <c r="Y28" s="271"/>
      <c r="Z28" s="271"/>
      <c r="AA28" s="271"/>
      <c r="AB28" s="271"/>
      <c r="AC28" s="148"/>
      <c r="AD28" s="266"/>
      <c r="AE28" s="148"/>
      <c r="AF28" s="148"/>
      <c r="AG28" s="148"/>
      <c r="AH28" s="148"/>
      <c r="AI28" s="266"/>
    </row>
    <row r="29" spans="1:35" ht="62.45" customHeight="1" thickBot="1" x14ac:dyDescent="0.3">
      <c r="A29" s="134" t="s">
        <v>167</v>
      </c>
      <c r="B29" s="267" t="s">
        <v>168</v>
      </c>
      <c r="C29" s="59" t="s">
        <v>169</v>
      </c>
      <c r="D29" s="267" t="s">
        <v>165</v>
      </c>
      <c r="E29" s="268"/>
      <c r="F29" s="268"/>
      <c r="G29" s="268"/>
      <c r="H29" s="268"/>
      <c r="I29" s="268"/>
      <c r="J29" s="268"/>
      <c r="K29" s="268"/>
      <c r="L29" s="268"/>
      <c r="M29" s="268"/>
      <c r="N29" s="268"/>
      <c r="O29" s="269">
        <f t="shared" si="2"/>
        <v>0</v>
      </c>
      <c r="P29" s="148" t="s">
        <v>166</v>
      </c>
      <c r="Q29" s="270"/>
      <c r="R29" s="271"/>
      <c r="S29" s="271"/>
      <c r="T29" s="271"/>
      <c r="U29" s="271"/>
      <c r="V29" s="271"/>
      <c r="W29" s="271"/>
      <c r="X29" s="271"/>
      <c r="Y29" s="271"/>
      <c r="Z29" s="271"/>
      <c r="AA29" s="271"/>
      <c r="AB29" s="271"/>
      <c r="AC29" s="148"/>
      <c r="AD29" s="266"/>
      <c r="AE29" s="148"/>
      <c r="AF29" s="148"/>
      <c r="AG29" s="148"/>
      <c r="AH29" s="148"/>
      <c r="AI29" s="266"/>
    </row>
    <row r="30" spans="1:35" ht="62.45" customHeight="1" thickBot="1" x14ac:dyDescent="0.3">
      <c r="A30" s="59" t="s">
        <v>170</v>
      </c>
      <c r="B30" s="267" t="s">
        <v>171</v>
      </c>
      <c r="C30" s="59" t="s">
        <v>172</v>
      </c>
      <c r="D30" s="267" t="s">
        <v>165</v>
      </c>
      <c r="E30" s="268"/>
      <c r="F30" s="268"/>
      <c r="G30" s="268"/>
      <c r="H30" s="268"/>
      <c r="I30" s="268"/>
      <c r="J30" s="268"/>
      <c r="K30" s="268"/>
      <c r="L30" s="268"/>
      <c r="M30" s="268"/>
      <c r="N30" s="268"/>
      <c r="O30" s="269">
        <f t="shared" si="2"/>
        <v>0</v>
      </c>
      <c r="P30" s="148" t="s">
        <v>166</v>
      </c>
      <c r="Q30" s="270"/>
      <c r="R30" s="271"/>
      <c r="S30" s="271"/>
      <c r="T30" s="271"/>
      <c r="U30" s="271"/>
      <c r="V30" s="271"/>
      <c r="W30" s="271"/>
      <c r="X30" s="271"/>
      <c r="Y30" s="271"/>
      <c r="Z30" s="271"/>
      <c r="AA30" s="271"/>
      <c r="AB30" s="271"/>
      <c r="AC30" s="148"/>
      <c r="AD30" s="266"/>
      <c r="AE30" s="148"/>
      <c r="AF30" s="148"/>
      <c r="AG30" s="148"/>
      <c r="AH30" s="148"/>
      <c r="AI30" s="266"/>
    </row>
    <row r="31" spans="1:35" ht="62.45" customHeight="1" thickBot="1" x14ac:dyDescent="0.3">
      <c r="A31" s="272" t="s">
        <v>173</v>
      </c>
      <c r="B31" s="267" t="s">
        <v>174</v>
      </c>
      <c r="C31" s="59" t="s">
        <v>175</v>
      </c>
      <c r="D31" s="267" t="s">
        <v>151</v>
      </c>
      <c r="E31" s="268"/>
      <c r="F31" s="268"/>
      <c r="G31" s="268"/>
      <c r="H31" s="268"/>
      <c r="I31" s="268"/>
      <c r="J31" s="268"/>
      <c r="K31" s="268"/>
      <c r="L31" s="268"/>
      <c r="M31" s="268"/>
      <c r="N31" s="268"/>
      <c r="O31" s="269">
        <f t="shared" si="2"/>
        <v>0</v>
      </c>
      <c r="P31" s="148"/>
      <c r="Q31" s="270"/>
      <c r="R31" s="271"/>
      <c r="S31" s="271"/>
      <c r="T31" s="271"/>
      <c r="U31" s="271"/>
      <c r="V31" s="271"/>
      <c r="W31" s="271"/>
      <c r="X31" s="271"/>
      <c r="Y31" s="271"/>
      <c r="Z31" s="271"/>
      <c r="AA31" s="271"/>
      <c r="AB31" s="271"/>
      <c r="AC31" s="148"/>
      <c r="AD31" s="266"/>
      <c r="AE31" s="148"/>
      <c r="AF31" s="148"/>
      <c r="AG31" s="148"/>
      <c r="AH31" s="148"/>
      <c r="AI31" s="266"/>
    </row>
    <row r="32" spans="1:35" ht="62.45" customHeight="1" thickBot="1" x14ac:dyDescent="0.3">
      <c r="A32" s="134" t="s">
        <v>176</v>
      </c>
      <c r="B32" s="267" t="s">
        <v>177</v>
      </c>
      <c r="C32" s="59" t="s">
        <v>178</v>
      </c>
      <c r="D32" s="267" t="s">
        <v>151</v>
      </c>
      <c r="E32" s="268"/>
      <c r="F32" s="268"/>
      <c r="G32" s="268"/>
      <c r="H32" s="268"/>
      <c r="I32" s="268"/>
      <c r="J32" s="268"/>
      <c r="K32" s="268"/>
      <c r="L32" s="268"/>
      <c r="M32" s="268"/>
      <c r="N32" s="268"/>
      <c r="O32" s="269">
        <f t="shared" si="2"/>
        <v>0</v>
      </c>
      <c r="P32" s="148"/>
      <c r="Q32" s="270"/>
      <c r="R32" s="271"/>
      <c r="S32" s="271"/>
      <c r="T32" s="271"/>
      <c r="U32" s="271"/>
      <c r="V32" s="271"/>
      <c r="W32" s="271"/>
      <c r="X32" s="271"/>
      <c r="Y32" s="271"/>
      <c r="Z32" s="271"/>
      <c r="AA32" s="271"/>
      <c r="AB32" s="271"/>
      <c r="AC32" s="148"/>
      <c r="AD32" s="266"/>
      <c r="AE32" s="148"/>
      <c r="AF32" s="148"/>
      <c r="AG32" s="148"/>
      <c r="AH32" s="148"/>
      <c r="AI32" s="266"/>
    </row>
    <row r="33" spans="1:35" ht="62.45" customHeight="1" thickBot="1" x14ac:dyDescent="0.3">
      <c r="A33" s="134" t="s">
        <v>179</v>
      </c>
      <c r="B33" s="267" t="s">
        <v>180</v>
      </c>
      <c r="C33" s="59" t="s">
        <v>181</v>
      </c>
      <c r="D33" s="267" t="s">
        <v>151</v>
      </c>
      <c r="E33" s="268"/>
      <c r="F33" s="268"/>
      <c r="G33" s="268"/>
      <c r="H33" s="268"/>
      <c r="I33" s="268"/>
      <c r="J33" s="268"/>
      <c r="K33" s="268"/>
      <c r="L33" s="268"/>
      <c r="M33" s="268"/>
      <c r="N33" s="268"/>
      <c r="O33" s="269">
        <f t="shared" si="2"/>
        <v>0</v>
      </c>
      <c r="P33" s="148"/>
      <c r="Q33" s="270"/>
      <c r="R33" s="271"/>
      <c r="S33" s="271"/>
      <c r="T33" s="271"/>
      <c r="U33" s="271"/>
      <c r="V33" s="271"/>
      <c r="W33" s="271"/>
      <c r="X33" s="271"/>
      <c r="Y33" s="271"/>
      <c r="Z33" s="271"/>
      <c r="AA33" s="271"/>
      <c r="AB33" s="271"/>
      <c r="AC33" s="148"/>
      <c r="AD33" s="266"/>
      <c r="AE33" s="148"/>
      <c r="AF33" s="148"/>
      <c r="AG33" s="148"/>
      <c r="AH33" s="148"/>
      <c r="AI33" s="266"/>
    </row>
    <row r="34" spans="1:35" ht="62.45" customHeight="1" thickBot="1" x14ac:dyDescent="0.3">
      <c r="A34" s="134" t="s">
        <v>182</v>
      </c>
      <c r="B34" s="267" t="s">
        <v>183</v>
      </c>
      <c r="C34" s="59" t="s">
        <v>184</v>
      </c>
      <c r="D34" s="267" t="s">
        <v>185</v>
      </c>
      <c r="E34" s="269">
        <f t="shared" ref="E34:N34" si="4">E28*E31</f>
        <v>0</v>
      </c>
      <c r="F34" s="269">
        <f t="shared" si="4"/>
        <v>0</v>
      </c>
      <c r="G34" s="269">
        <f t="shared" si="4"/>
        <v>0</v>
      </c>
      <c r="H34" s="269">
        <f t="shared" si="4"/>
        <v>0</v>
      </c>
      <c r="I34" s="269">
        <f t="shared" si="4"/>
        <v>0</v>
      </c>
      <c r="J34" s="269">
        <f t="shared" si="4"/>
        <v>0</v>
      </c>
      <c r="K34" s="269">
        <f t="shared" si="4"/>
        <v>0</v>
      </c>
      <c r="L34" s="269">
        <f t="shared" si="4"/>
        <v>0</v>
      </c>
      <c r="M34" s="269">
        <f t="shared" si="4"/>
        <v>0</v>
      </c>
      <c r="N34" s="269">
        <f t="shared" si="4"/>
        <v>0</v>
      </c>
      <c r="O34" s="269">
        <f t="shared" si="2"/>
        <v>0</v>
      </c>
      <c r="P34" s="148"/>
      <c r="Q34" s="196">
        <f>'Conversion factors RES'!B25</f>
        <v>0.108</v>
      </c>
      <c r="R34" s="269">
        <f t="shared" ref="R34:AA34" si="5">E34*$Q$34/1000</f>
        <v>0</v>
      </c>
      <c r="S34" s="269">
        <f t="shared" si="5"/>
        <v>0</v>
      </c>
      <c r="T34" s="269">
        <f t="shared" si="5"/>
        <v>0</v>
      </c>
      <c r="U34" s="269">
        <f t="shared" si="5"/>
        <v>0</v>
      </c>
      <c r="V34" s="269">
        <f t="shared" si="5"/>
        <v>0</v>
      </c>
      <c r="W34" s="269">
        <f t="shared" si="5"/>
        <v>0</v>
      </c>
      <c r="X34" s="269">
        <f t="shared" si="5"/>
        <v>0</v>
      </c>
      <c r="Y34" s="269">
        <f t="shared" si="5"/>
        <v>0</v>
      </c>
      <c r="Z34" s="269">
        <f t="shared" si="5"/>
        <v>0</v>
      </c>
      <c r="AA34" s="269">
        <f t="shared" si="5"/>
        <v>0</v>
      </c>
      <c r="AB34" s="263">
        <f>SUM(R34:AA34)</f>
        <v>0</v>
      </c>
      <c r="AC34" s="273"/>
      <c r="AD34" s="273"/>
      <c r="AE34" s="273"/>
      <c r="AF34" s="273"/>
      <c r="AG34" s="273"/>
      <c r="AH34" s="273"/>
      <c r="AI34" s="273"/>
    </row>
    <row r="35" spans="1:35" ht="62.45" customHeight="1" thickBot="1" x14ac:dyDescent="0.3">
      <c r="A35" s="134" t="s">
        <v>186</v>
      </c>
      <c r="B35" s="267" t="s">
        <v>183</v>
      </c>
      <c r="C35" s="59" t="s">
        <v>184</v>
      </c>
      <c r="D35" s="267" t="s">
        <v>185</v>
      </c>
      <c r="E35" s="269">
        <f t="shared" ref="E35:N35" si="6">E29*E32</f>
        <v>0</v>
      </c>
      <c r="F35" s="269">
        <f t="shared" si="6"/>
        <v>0</v>
      </c>
      <c r="G35" s="269">
        <f t="shared" si="6"/>
        <v>0</v>
      </c>
      <c r="H35" s="269">
        <f t="shared" si="6"/>
        <v>0</v>
      </c>
      <c r="I35" s="269">
        <f t="shared" si="6"/>
        <v>0</v>
      </c>
      <c r="J35" s="269">
        <f t="shared" si="6"/>
        <v>0</v>
      </c>
      <c r="K35" s="269">
        <f t="shared" si="6"/>
        <v>0</v>
      </c>
      <c r="L35" s="269">
        <f t="shared" si="6"/>
        <v>0</v>
      </c>
      <c r="M35" s="269">
        <f t="shared" si="6"/>
        <v>0</v>
      </c>
      <c r="N35" s="269">
        <f t="shared" si="6"/>
        <v>0</v>
      </c>
      <c r="O35" s="269">
        <f t="shared" si="2"/>
        <v>0</v>
      </c>
      <c r="P35" s="148"/>
      <c r="Q35" s="196">
        <f>'Conversion factors RES'!B27</f>
        <v>0.03</v>
      </c>
      <c r="R35" s="269">
        <f t="shared" ref="R35:AA35" si="7">E35*$Q$35/1000</f>
        <v>0</v>
      </c>
      <c r="S35" s="269">
        <f t="shared" si="7"/>
        <v>0</v>
      </c>
      <c r="T35" s="269">
        <f t="shared" si="7"/>
        <v>0</v>
      </c>
      <c r="U35" s="269">
        <f t="shared" si="7"/>
        <v>0</v>
      </c>
      <c r="V35" s="269">
        <f t="shared" si="7"/>
        <v>0</v>
      </c>
      <c r="W35" s="269">
        <f t="shared" si="7"/>
        <v>0</v>
      </c>
      <c r="X35" s="269">
        <f t="shared" si="7"/>
        <v>0</v>
      </c>
      <c r="Y35" s="269">
        <f t="shared" si="7"/>
        <v>0</v>
      </c>
      <c r="Z35" s="269">
        <f t="shared" si="7"/>
        <v>0</v>
      </c>
      <c r="AA35" s="269">
        <f t="shared" si="7"/>
        <v>0</v>
      </c>
      <c r="AB35" s="263">
        <f>SUM(R35:AA35)</f>
        <v>0</v>
      </c>
      <c r="AC35" s="273"/>
      <c r="AD35" s="273"/>
      <c r="AE35" s="273"/>
      <c r="AF35" s="273"/>
      <c r="AG35" s="273"/>
      <c r="AH35" s="273"/>
      <c r="AI35" s="273"/>
    </row>
    <row r="36" spans="1:35" ht="62.45" customHeight="1" thickBot="1" x14ac:dyDescent="0.3">
      <c r="A36" s="134" t="s">
        <v>187</v>
      </c>
      <c r="B36" s="267" t="s">
        <v>183</v>
      </c>
      <c r="C36" s="59" t="s">
        <v>184</v>
      </c>
      <c r="D36" s="267" t="s">
        <v>185</v>
      </c>
      <c r="E36" s="269">
        <f t="shared" ref="E36:N36" si="8">E30*E33</f>
        <v>0</v>
      </c>
      <c r="F36" s="269">
        <f t="shared" si="8"/>
        <v>0</v>
      </c>
      <c r="G36" s="269">
        <f t="shared" si="8"/>
        <v>0</v>
      </c>
      <c r="H36" s="269">
        <f t="shared" si="8"/>
        <v>0</v>
      </c>
      <c r="I36" s="269">
        <f t="shared" si="8"/>
        <v>0</v>
      </c>
      <c r="J36" s="269">
        <f t="shared" si="8"/>
        <v>0</v>
      </c>
      <c r="K36" s="269">
        <f t="shared" si="8"/>
        <v>0</v>
      </c>
      <c r="L36" s="269">
        <f t="shared" si="8"/>
        <v>0</v>
      </c>
      <c r="M36" s="269">
        <f t="shared" si="8"/>
        <v>0</v>
      </c>
      <c r="N36" s="269">
        <f t="shared" si="8"/>
        <v>0</v>
      </c>
      <c r="O36" s="269">
        <f t="shared" si="2"/>
        <v>0</v>
      </c>
      <c r="P36" s="148"/>
      <c r="Q36" s="196">
        <f>'Conversion factors RES'!B26</f>
        <v>6.5000000000000002E-2</v>
      </c>
      <c r="R36" s="269">
        <f t="shared" ref="R36:AA36" si="9">E36*$Q$36/1000</f>
        <v>0</v>
      </c>
      <c r="S36" s="269">
        <f t="shared" si="9"/>
        <v>0</v>
      </c>
      <c r="T36" s="269">
        <f t="shared" si="9"/>
        <v>0</v>
      </c>
      <c r="U36" s="269">
        <f t="shared" si="9"/>
        <v>0</v>
      </c>
      <c r="V36" s="269">
        <f t="shared" si="9"/>
        <v>0</v>
      </c>
      <c r="W36" s="269">
        <f t="shared" si="9"/>
        <v>0</v>
      </c>
      <c r="X36" s="269">
        <f t="shared" si="9"/>
        <v>0</v>
      </c>
      <c r="Y36" s="269">
        <f t="shared" si="9"/>
        <v>0</v>
      </c>
      <c r="Z36" s="269">
        <f t="shared" si="9"/>
        <v>0</v>
      </c>
      <c r="AA36" s="269">
        <f t="shared" si="9"/>
        <v>0</v>
      </c>
      <c r="AB36" s="263">
        <f>SUM(R36:AA36)</f>
        <v>0</v>
      </c>
      <c r="AC36" s="273"/>
      <c r="AD36" s="273"/>
      <c r="AE36" s="273"/>
      <c r="AF36" s="273"/>
      <c r="AG36" s="273"/>
      <c r="AH36" s="273"/>
      <c r="AI36" s="273"/>
    </row>
  </sheetData>
  <mergeCells count="3">
    <mergeCell ref="AC18:AI18"/>
    <mergeCell ref="Q18:AB18"/>
    <mergeCell ref="A18:P18"/>
  </mergeCells>
  <conditionalFormatting sqref="D14">
    <cfRule type="cellIs" dxfId="3" priority="1" operator="equal">
      <formula>"ERR"</formula>
    </cfRule>
    <cfRule type="cellIs" dxfId="2" priority="2" operator="equal">
      <formula>"OK"</formula>
    </cfRule>
  </conditionalFormatting>
  <dataValidations count="2">
    <dataValidation type="list" allowBlank="1" showInputMessage="1" showErrorMessage="1" sqref="AD23:AD36 AH21" xr:uid="{00000000-0002-0000-1000-000001000000}">
      <formula1>"Taken from data management platform,Internal control spreadsheet,Direct measurement,Estimated,Adoption of assumptions (please describe),Extrapolation (please describe),Sample (please describe),Other"</formula1>
    </dataValidation>
    <dataValidation type="list" allowBlank="1" showInputMessage="1" showErrorMessage="1" sqref="AI23:AI36" xr:uid="{00000000-0002-0000-1000-000000000000}">
      <formula1>"Primary Data,Third Party Data,Secondary Data - Calculated based on actual data,Secondary Data - Based on assumptions,Secondary Data - Extrapolation,Other evidence"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5F2B-89A5-435E-A686-4D8BFF645B32}">
  <sheetPr codeName="Sheet10">
    <tabColor theme="9" tint="0.59999389629810485"/>
  </sheetPr>
  <dimension ref="A1:Q14"/>
  <sheetViews>
    <sheetView workbookViewId="0"/>
  </sheetViews>
  <sheetFormatPr defaultColWidth="9.140625" defaultRowHeight="15" x14ac:dyDescent="0.25"/>
  <cols>
    <col min="1" max="1" width="48.85546875" style="280" customWidth="1"/>
    <col min="2" max="2" width="13.5703125" style="299" customWidth="1"/>
    <col min="3" max="3" width="10.42578125" style="299" customWidth="1"/>
    <col min="4" max="4" width="40.85546875" style="280" customWidth="1"/>
    <col min="5" max="5" width="30.7109375" style="280" customWidth="1"/>
    <col min="6" max="6" width="10.5703125" style="299" customWidth="1"/>
    <col min="7" max="17" width="10.5703125" style="280" customWidth="1"/>
    <col min="18" max="16384" width="9.140625" style="280"/>
  </cols>
  <sheetData>
    <row r="1" spans="1:17" x14ac:dyDescent="0.25">
      <c r="A1" s="274" t="s">
        <v>118</v>
      </c>
      <c r="B1" s="275" t="s">
        <v>116</v>
      </c>
      <c r="C1" s="275"/>
      <c r="D1" s="276"/>
      <c r="E1" s="276" t="s">
        <v>116</v>
      </c>
      <c r="F1" s="277" t="s">
        <v>116</v>
      </c>
      <c r="G1" s="278" t="s">
        <v>116</v>
      </c>
      <c r="H1" s="278" t="s">
        <v>116</v>
      </c>
      <c r="I1" s="278" t="s">
        <v>116</v>
      </c>
      <c r="J1" s="278" t="s">
        <v>116</v>
      </c>
      <c r="K1" s="279" t="s">
        <v>116</v>
      </c>
      <c r="L1" s="279" t="s">
        <v>116</v>
      </c>
      <c r="M1" s="279" t="s">
        <v>116</v>
      </c>
      <c r="N1" s="279" t="s">
        <v>116</v>
      </c>
      <c r="O1" s="279" t="s">
        <v>116</v>
      </c>
      <c r="P1" s="279" t="s">
        <v>116</v>
      </c>
      <c r="Q1" s="279" t="s">
        <v>116</v>
      </c>
    </row>
    <row r="2" spans="1:17" x14ac:dyDescent="0.25">
      <c r="A2" s="281"/>
      <c r="B2" s="282" t="s">
        <v>116</v>
      </c>
      <c r="C2" s="282"/>
      <c r="D2" s="281"/>
      <c r="E2" s="279" t="s">
        <v>116</v>
      </c>
      <c r="F2" s="279" t="s">
        <v>116</v>
      </c>
      <c r="G2" s="279" t="s">
        <v>116</v>
      </c>
      <c r="H2" s="279" t="s">
        <v>116</v>
      </c>
      <c r="I2" s="279" t="s">
        <v>116</v>
      </c>
      <c r="J2" s="279" t="s">
        <v>116</v>
      </c>
      <c r="K2" s="279" t="s">
        <v>116</v>
      </c>
      <c r="L2" s="279" t="s">
        <v>116</v>
      </c>
      <c r="M2" s="279" t="s">
        <v>116</v>
      </c>
      <c r="N2" s="279" t="s">
        <v>116</v>
      </c>
      <c r="O2" s="279" t="s">
        <v>116</v>
      </c>
      <c r="P2" s="279" t="s">
        <v>116</v>
      </c>
      <c r="Q2" s="279" t="s">
        <v>116</v>
      </c>
    </row>
    <row r="3" spans="1:17" x14ac:dyDescent="0.25">
      <c r="A3" s="283" t="s">
        <v>395</v>
      </c>
      <c r="B3" s="284"/>
      <c r="C3" s="284"/>
      <c r="D3" s="285"/>
      <c r="E3" s="286"/>
      <c r="F3" s="286"/>
      <c r="G3" s="286"/>
      <c r="H3" s="286"/>
      <c r="I3" s="286"/>
      <c r="J3" s="286"/>
      <c r="K3" s="286"/>
      <c r="L3" s="286"/>
      <c r="M3" s="286"/>
      <c r="N3" s="286"/>
      <c r="O3" s="286"/>
      <c r="P3" s="286"/>
      <c r="Q3" s="286"/>
    </row>
    <row r="4" spans="1:17" x14ac:dyDescent="0.25">
      <c r="A4" s="283" t="s">
        <v>396</v>
      </c>
      <c r="B4" s="284"/>
      <c r="C4" s="284"/>
      <c r="D4" s="285"/>
      <c r="E4" s="286"/>
      <c r="F4" s="286"/>
      <c r="G4" s="286"/>
      <c r="H4" s="286"/>
      <c r="I4" s="286"/>
      <c r="J4" s="286"/>
      <c r="K4" s="286"/>
      <c r="L4" s="286"/>
      <c r="M4" s="286"/>
      <c r="N4" s="286"/>
      <c r="O4" s="286"/>
      <c r="P4" s="286"/>
      <c r="Q4" s="286"/>
    </row>
    <row r="5" spans="1:17" x14ac:dyDescent="0.25">
      <c r="A5" s="287" t="s">
        <v>397</v>
      </c>
      <c r="B5" s="284"/>
      <c r="C5" s="284"/>
      <c r="D5" s="285"/>
      <c r="E5" s="286"/>
      <c r="F5" s="286"/>
      <c r="G5" s="286"/>
      <c r="H5" s="286"/>
      <c r="I5" s="286"/>
      <c r="J5" s="286"/>
      <c r="K5" s="286"/>
      <c r="L5" s="286"/>
      <c r="M5" s="286"/>
      <c r="N5" s="286"/>
      <c r="O5" s="286"/>
      <c r="P5" s="286"/>
      <c r="Q5" s="286"/>
    </row>
    <row r="6" spans="1:17" ht="15.75" thickBot="1" x14ac:dyDescent="0.3">
      <c r="A6" s="285"/>
      <c r="B6" s="284"/>
      <c r="C6" s="284"/>
      <c r="D6" s="285"/>
      <c r="E6" s="286"/>
      <c r="F6" s="286"/>
      <c r="G6" s="286"/>
      <c r="H6" s="286"/>
      <c r="I6" s="286"/>
      <c r="J6" s="286"/>
      <c r="K6" s="286"/>
      <c r="L6" s="286"/>
      <c r="M6" s="286"/>
      <c r="N6" s="286"/>
      <c r="O6" s="286"/>
      <c r="P6" s="286"/>
      <c r="Q6" s="286"/>
    </row>
    <row r="7" spans="1:17" ht="15.75" thickBot="1" x14ac:dyDescent="0.3">
      <c r="A7" s="288" t="s">
        <v>481</v>
      </c>
      <c r="B7" s="289" t="s">
        <v>35</v>
      </c>
      <c r="C7" s="60" t="s">
        <v>76</v>
      </c>
      <c r="D7" s="60" t="s">
        <v>429</v>
      </c>
      <c r="E7" s="279" t="s">
        <v>116</v>
      </c>
      <c r="F7" s="279" t="s">
        <v>116</v>
      </c>
      <c r="G7" s="279" t="s">
        <v>116</v>
      </c>
      <c r="H7" s="279" t="s">
        <v>116</v>
      </c>
      <c r="I7" s="279" t="s">
        <v>116</v>
      </c>
      <c r="J7" s="279" t="s">
        <v>116</v>
      </c>
      <c r="K7" s="279" t="s">
        <v>116</v>
      </c>
      <c r="L7" s="279" t="s">
        <v>116</v>
      </c>
      <c r="M7" s="279" t="s">
        <v>116</v>
      </c>
      <c r="N7" s="279" t="s">
        <v>116</v>
      </c>
      <c r="O7" s="279" t="s">
        <v>116</v>
      </c>
      <c r="P7" s="279" t="s">
        <v>116</v>
      </c>
      <c r="Q7" s="279" t="s">
        <v>116</v>
      </c>
    </row>
    <row r="8" spans="1:17" ht="36.75" thickBot="1" x14ac:dyDescent="0.3">
      <c r="A8" s="290" t="s">
        <v>494</v>
      </c>
      <c r="B8" s="70"/>
      <c r="C8" s="291" t="s">
        <v>478</v>
      </c>
      <c r="D8" s="69" t="s">
        <v>497</v>
      </c>
      <c r="F8" s="280"/>
    </row>
    <row r="9" spans="1:17" ht="36.75" thickBot="1" x14ac:dyDescent="0.3">
      <c r="A9" s="290" t="s">
        <v>480</v>
      </c>
      <c r="B9" s="70"/>
      <c r="C9" s="291" t="s">
        <v>478</v>
      </c>
      <c r="D9" s="69" t="s">
        <v>498</v>
      </c>
      <c r="E9" s="279" t="s">
        <v>116</v>
      </c>
      <c r="F9" s="279" t="s">
        <v>116</v>
      </c>
      <c r="G9" s="279" t="s">
        <v>116</v>
      </c>
      <c r="H9" s="279" t="s">
        <v>116</v>
      </c>
      <c r="I9" s="279" t="s">
        <v>116</v>
      </c>
      <c r="J9" s="279" t="s">
        <v>116</v>
      </c>
      <c r="K9" s="279" t="s">
        <v>116</v>
      </c>
      <c r="L9" s="279" t="s">
        <v>116</v>
      </c>
      <c r="M9" s="279" t="s">
        <v>116</v>
      </c>
      <c r="N9" s="279" t="s">
        <v>116</v>
      </c>
      <c r="O9" s="279" t="s">
        <v>116</v>
      </c>
      <c r="P9" s="279" t="s">
        <v>116</v>
      </c>
      <c r="Q9" s="279" t="s">
        <v>116</v>
      </c>
    </row>
    <row r="10" spans="1:17" ht="60.75" thickBot="1" x14ac:dyDescent="0.3">
      <c r="A10" s="292" t="s">
        <v>495</v>
      </c>
      <c r="B10" s="293">
        <f xml:space="preserve"> Summary!E21 - Summary!G21 - B8 - B9</f>
        <v>26.701269654135345</v>
      </c>
      <c r="C10" s="291" t="s">
        <v>478</v>
      </c>
      <c r="D10" s="69" t="s">
        <v>479</v>
      </c>
      <c r="E10" s="279"/>
      <c r="F10" s="279"/>
      <c r="G10" s="279"/>
      <c r="H10" s="279"/>
      <c r="I10" s="279"/>
      <c r="J10" s="279"/>
      <c r="K10" s="279"/>
      <c r="L10" s="279"/>
      <c r="M10" s="279"/>
      <c r="N10" s="279"/>
      <c r="O10" s="279"/>
      <c r="P10" s="279"/>
      <c r="Q10" s="279"/>
    </row>
    <row r="11" spans="1:17" ht="29.25" thickBot="1" x14ac:dyDescent="0.3">
      <c r="A11" s="294" t="s">
        <v>496</v>
      </c>
      <c r="B11" s="295">
        <f>+ Summary!A21 + B8</f>
        <v>3512651.6987303458</v>
      </c>
      <c r="C11" s="291" t="s">
        <v>478</v>
      </c>
      <c r="D11" s="69" t="s">
        <v>477</v>
      </c>
      <c r="E11" s="279"/>
      <c r="F11" s="279"/>
      <c r="G11" s="279"/>
      <c r="H11" s="279"/>
      <c r="I11" s="279"/>
      <c r="J11" s="279"/>
      <c r="K11" s="279"/>
      <c r="L11" s="279"/>
      <c r="M11" s="279"/>
      <c r="N11" s="279"/>
      <c r="O11" s="279"/>
      <c r="P11" s="279"/>
      <c r="Q11" s="279"/>
    </row>
    <row r="12" spans="1:17" ht="15.75" thickBot="1" x14ac:dyDescent="0.3">
      <c r="A12" s="296" t="s">
        <v>398</v>
      </c>
      <c r="B12" s="297">
        <f xml:space="preserve"> IF(B11&lt;=0,0,IF(AND(Summary!E28&lt;=0,B10&gt;=0),100%,IF(AND(Summary!E28&lt;=0,B10&lt;0),200%,B11/Summary!E28)))</f>
        <v>0.99999239860112044</v>
      </c>
      <c r="C12" s="291" t="s">
        <v>126</v>
      </c>
      <c r="D12" s="69" t="s">
        <v>477</v>
      </c>
      <c r="F12" s="280"/>
    </row>
    <row r="14" spans="1:17" x14ac:dyDescent="0.25">
      <c r="A14" s="298"/>
    </row>
  </sheetData>
  <conditionalFormatting sqref="B12">
    <cfRule type="cellIs" dxfId="1" priority="1" operator="equal">
      <formula>"No net carbon removals"</formula>
    </cfRule>
    <cfRule type="containsText" dxfId="0" priority="2" operator="containsText" text="ERR">
      <formula>NOT(ISERROR(SEARCH("ERR",B12)))</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C6"/>
  <sheetViews>
    <sheetView workbookViewId="0">
      <selection sqref="A1:C1"/>
    </sheetView>
  </sheetViews>
  <sheetFormatPr defaultColWidth="8.7109375" defaultRowHeight="14.25" x14ac:dyDescent="0.2"/>
  <cols>
    <col min="1" max="1" width="10.5703125" style="6" customWidth="1"/>
    <col min="2" max="2" width="14.28515625" style="6" customWidth="1"/>
    <col min="3" max="3" width="51" style="6" customWidth="1"/>
    <col min="4" max="16384" width="8.7109375" style="6"/>
  </cols>
  <sheetData>
    <row r="1" spans="1:3" x14ac:dyDescent="0.2">
      <c r="A1" s="339" t="s">
        <v>128</v>
      </c>
      <c r="B1" s="339"/>
      <c r="C1" s="339"/>
    </row>
    <row r="2" spans="1:3" x14ac:dyDescent="0.2">
      <c r="A2" s="25" t="s">
        <v>129</v>
      </c>
      <c r="B2" s="25" t="s">
        <v>130</v>
      </c>
      <c r="C2" s="25" t="s">
        <v>131</v>
      </c>
    </row>
    <row r="3" spans="1:3" x14ac:dyDescent="0.2">
      <c r="A3" s="26" t="s">
        <v>545</v>
      </c>
      <c r="B3" s="26" t="s">
        <v>133</v>
      </c>
      <c r="C3" s="300" t="s">
        <v>132</v>
      </c>
    </row>
    <row r="4" spans="1:3" ht="24" x14ac:dyDescent="0.2">
      <c r="A4" s="26" t="s">
        <v>541</v>
      </c>
      <c r="B4" s="26" t="s">
        <v>205</v>
      </c>
      <c r="C4" s="300" t="s">
        <v>544</v>
      </c>
    </row>
    <row r="5" spans="1:3" ht="36" x14ac:dyDescent="0.2">
      <c r="A5" s="26" t="s">
        <v>543</v>
      </c>
      <c r="B5" s="26" t="s">
        <v>503</v>
      </c>
      <c r="C5" s="300" t="s">
        <v>546</v>
      </c>
    </row>
    <row r="6" spans="1:3" ht="24" x14ac:dyDescent="0.2">
      <c r="A6" s="340" t="s">
        <v>566</v>
      </c>
      <c r="B6" s="340" t="s">
        <v>567</v>
      </c>
      <c r="C6" s="300" t="s">
        <v>568</v>
      </c>
    </row>
  </sheetData>
  <mergeCells count="1">
    <mergeCell ref="A1:C1"/>
  </mergeCells>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ad40b37cd03bf1245cd45f00d52a16ab">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2f7b0d48c5fb32656b63a66ccf0ce86c"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NDICI and IPA TWINNING)"/>
              <xsd:enumeration value="3. Customised reports &amp; forms (NDICI MOBAF)"/>
              <xsd:enumeration value="3. Customised reports &amp; forms (PPPA EACEA)"/>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Application Form Annex to be available in SEP.</DocComments>
    <DocPublversion xmlns="084a5cd8-1559-4e94-ac72-b94fb9abc19e" xsi:nil="true"/>
    <s86b xmlns="58f75e61-ed07-41d3-a804-02f248e1fac3" xsi:nil="true"/>
    <DocInternalExternal xmlns="084a5cd8-1559-4e94-ac72-b94fb9abc19e">Internal &amp; external</DocInternalExternal>
    <ProgrCategory xmlns="084a5cd8-1559-4e94-ac72-b94fb9abc19e">3. Customised reports &amp; forms</ProgrCategory>
    <ProgrGroup xmlns="084a5cd8-1559-4e94-ac72-b94fb9abc19e">10 INNOVFUND</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Props1.xml><?xml version="1.0" encoding="utf-8"?>
<ds:datastoreItem xmlns:ds="http://schemas.openxmlformats.org/officeDocument/2006/customXml" ds:itemID="{9B691BDD-893D-4D0F-ABA6-68A225721240}">
  <ds:schemaRefs>
    <ds:schemaRef ds:uri="http://schemas.microsoft.com/sharepoint/v3/contenttype/forms"/>
  </ds:schemaRefs>
</ds:datastoreItem>
</file>

<file path=customXml/itemProps2.xml><?xml version="1.0" encoding="utf-8"?>
<ds:datastoreItem xmlns:ds="http://schemas.openxmlformats.org/officeDocument/2006/customXml" ds:itemID="{37232442-5299-4BDE-886C-D99143500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B3D60-539C-4F4A-AC4F-448C26C4ECCF}">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58f75e61-ed07-41d3-a804-02f248e1fac3"/>
    <ds:schemaRef ds:uri="084a5cd8-1559-4e94-ac72-b94fb9abc19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 (Example)</vt:lpstr>
      <vt:lpstr>Lists</vt:lpstr>
      <vt:lpstr>Summary</vt:lpstr>
      <vt:lpstr>Summary per year</vt:lpstr>
      <vt:lpstr>Reference emissions RES</vt:lpstr>
      <vt:lpstr>Project emissions RES</vt:lpstr>
      <vt:lpstr>Conversion factors RES</vt:lpstr>
      <vt:lpstr>Assumptions</vt:lpstr>
      <vt:lpstr>CC credit overview</vt:lpstr>
      <vt:lpstr>CC credit calculation</vt:lpstr>
      <vt:lpstr>Net carbon removals</vt:lpstr>
      <vt:lpstr>History of changes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2021-03-19T16:12:32Z</dcterms:created>
  <dcterms:modified xsi:type="dcterms:W3CDTF">2025-02-09T15:48:11Z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comm" linkTarget="prop_comm">
    <vt:r8>0</vt:r8>
  </property>
  <property fmtid="{D5CDD505-2E9C-101B-9397-08002B2CF9AE}" pid="4" name="resi" linkTarget="prop_resi">
    <vt:r8>0</vt:r8>
  </property>
  <property fmtid="{D5CDD505-2E9C-101B-9397-08002B2CF9AE}" pid="5" name="uti" linkTarget="prop_uti">
    <vt:r8>0</vt:r8>
  </property>
  <property fmtid="{D5CDD505-2E9C-101B-9397-08002B2CF9AE}" pid="6" name="MSIP_Label_6bd9ddd1-4d20-43f6-abfa-fc3c07406f94_Enabled">
    <vt:lpwstr>true</vt:lpwstr>
  </property>
  <property fmtid="{D5CDD505-2E9C-101B-9397-08002B2CF9AE}" pid="7" name="MSIP_Label_6bd9ddd1-4d20-43f6-abfa-fc3c07406f94_SetDate">
    <vt:lpwstr>2022-03-30T08:52:50Z</vt:lpwstr>
  </property>
  <property fmtid="{D5CDD505-2E9C-101B-9397-08002B2CF9AE}" pid="8" name="MSIP_Label_6bd9ddd1-4d20-43f6-abfa-fc3c07406f94_Method">
    <vt:lpwstr>Standard</vt:lpwstr>
  </property>
  <property fmtid="{D5CDD505-2E9C-101B-9397-08002B2CF9AE}" pid="9" name="MSIP_Label_6bd9ddd1-4d20-43f6-abfa-fc3c07406f94_Name">
    <vt:lpwstr>Commission Use</vt:lpwstr>
  </property>
  <property fmtid="{D5CDD505-2E9C-101B-9397-08002B2CF9AE}" pid="10" name="MSIP_Label_6bd9ddd1-4d20-43f6-abfa-fc3c07406f94_SiteId">
    <vt:lpwstr>b24c8b06-522c-46fe-9080-70926f8dddb1</vt:lpwstr>
  </property>
  <property fmtid="{D5CDD505-2E9C-101B-9397-08002B2CF9AE}" pid="11" name="MSIP_Label_6bd9ddd1-4d20-43f6-abfa-fc3c07406f94_ActionId">
    <vt:lpwstr>65b64888-5b91-4120-a960-83a4ed315a48</vt:lpwstr>
  </property>
  <property fmtid="{D5CDD505-2E9C-101B-9397-08002B2CF9AE}" pid="12" name="MSIP_Label_6bd9ddd1-4d20-43f6-abfa-fc3c07406f94_ContentBits">
    <vt:lpwstr>0</vt:lpwstr>
  </property>
</Properties>
</file>